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Planilha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1" l="1"/>
  <c r="F107" i="1"/>
  <c r="F95" i="1"/>
  <c r="F69" i="1"/>
  <c r="F56" i="1"/>
  <c r="F39" i="1"/>
  <c r="F19" i="1"/>
  <c r="E76" i="1"/>
  <c r="E115" i="1"/>
  <c r="F115" i="1"/>
  <c r="F116" i="1"/>
  <c r="F117" i="1"/>
  <c r="F111" i="1"/>
  <c r="F112" i="1"/>
  <c r="F113" i="1"/>
  <c r="K121" i="1"/>
  <c r="K112" i="1"/>
  <c r="F99" i="1"/>
  <c r="F100" i="1"/>
  <c r="E77" i="1"/>
  <c r="E102" i="1"/>
  <c r="F102" i="1"/>
  <c r="F103" i="1"/>
  <c r="J107" i="1"/>
  <c r="J100" i="1"/>
  <c r="F90" i="1"/>
  <c r="F91" i="1"/>
  <c r="F87" i="1"/>
  <c r="F88" i="1"/>
  <c r="J95" i="1"/>
  <c r="J88" i="1"/>
  <c r="F76" i="1"/>
  <c r="F77" i="1"/>
  <c r="F78" i="1"/>
  <c r="F82" i="1"/>
  <c r="F63" i="1"/>
  <c r="F64" i="1"/>
  <c r="F65" i="1"/>
  <c r="K65" i="1"/>
  <c r="E33" i="1"/>
  <c r="E50" i="1"/>
  <c r="F50" i="1"/>
  <c r="E34" i="1"/>
  <c r="E51" i="1"/>
  <c r="F51" i="1"/>
  <c r="F52" i="1"/>
  <c r="F47" i="1"/>
  <c r="F48" i="1"/>
  <c r="J56" i="1"/>
  <c r="J47" i="1"/>
  <c r="F33" i="1"/>
  <c r="F34" i="1"/>
  <c r="F35" i="1"/>
  <c r="F23" i="1"/>
  <c r="F24" i="1"/>
  <c r="F25" i="1"/>
  <c r="F26" i="1"/>
  <c r="F27" i="1"/>
  <c r="F28" i="1"/>
  <c r="F29" i="1"/>
  <c r="F30" i="1"/>
  <c r="F31" i="1"/>
  <c r="J35" i="1"/>
  <c r="J26" i="1"/>
  <c r="F13" i="1"/>
  <c r="F14" i="1"/>
  <c r="F15" i="1"/>
  <c r="F6" i="1"/>
  <c r="E7" i="1"/>
  <c r="F7" i="1"/>
  <c r="F8" i="1"/>
  <c r="F9" i="1"/>
  <c r="F10" i="1"/>
  <c r="F11" i="1"/>
  <c r="J19" i="1"/>
  <c r="J14" i="1"/>
  <c r="J13" i="1"/>
  <c r="J6" i="1"/>
</calcChain>
</file>

<file path=xl/sharedStrings.xml><?xml version="1.0" encoding="utf-8"?>
<sst xmlns="http://schemas.openxmlformats.org/spreadsheetml/2006/main" count="305" uniqueCount="65">
  <si>
    <r>
      <rPr>
        <b/>
        <sz val="10"/>
        <rFont val="Arial"/>
        <family val="2"/>
      </rPr>
      <t>Composição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Custo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Instalações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Hidrossanitárias</t>
    </r>
  </si>
  <si>
    <r>
      <rPr>
        <sz val="10"/>
        <rFont val="Arial"/>
        <family val="2"/>
      </rPr>
      <t>Encanador ou bombeiro hidráulico com encargos complementares</t>
    </r>
  </si>
  <si>
    <r>
      <rPr>
        <b/>
        <sz val="10"/>
        <rFont val="Arial"/>
        <family val="2"/>
      </rPr>
      <t>OBJETO:</t>
    </r>
    <r>
      <rPr>
        <sz val="10"/>
        <rFont val="Arial"/>
        <family val="2"/>
      </rPr>
      <t xml:space="preserve"> Contratação de empresa especializada para a execução de serviços diversos, com fornecimento de materiais e mão de obra, em edificações ocupadas pelo Ministério Público, nas regiões Norte, Jequitinhonha e Mucuri e Leste do Estado de Minas Gerais</t>
    </r>
  </si>
  <si>
    <r>
      <rPr>
        <sz val="10"/>
        <rFont val="Arial"/>
        <family val="2"/>
      </rPr>
      <t>Auxiliar de encanador ou bombeiro hidráulico com encargos complementar</t>
    </r>
  </si>
  <si>
    <r>
      <rPr>
        <b/>
        <sz val="10"/>
        <rFont val="Arial"/>
        <family val="2"/>
      </rPr>
      <t>ITEM</t>
    </r>
    <r>
      <rPr>
        <sz val="10"/>
        <rFont val="Arial"/>
        <family val="2"/>
      </rPr>
      <t>:9.3.2.4</t>
    </r>
  </si>
  <si>
    <r>
      <rPr>
        <sz val="10"/>
        <rFont val="Arial"/>
        <family val="2"/>
      </rPr>
      <t>SERVIÇO: Bacia sanitária com caixa acoplada acessível, Deca-linha Vogue Plus confort , Celite-linha acesso plus- 31360-para portador de deficiência, sem abertura frontal, cor branco, com adaptador para saída de vaso esgoto DN
100  incluindo acessórios de instalação (parafuso, porca, arruela, etc.).</t>
    </r>
  </si>
  <si>
    <r>
      <rPr>
        <b/>
        <sz val="10"/>
        <rFont val="Arial"/>
        <family val="2"/>
      </rPr>
      <t>UNIDADE:</t>
    </r>
    <r>
      <rPr>
        <sz val="10"/>
        <rFont val="Arial"/>
        <family val="2"/>
      </rPr>
      <t xml:space="preserve"> cj.</t>
    </r>
  </si>
  <si>
    <r>
      <rPr>
        <b/>
        <sz val="10"/>
        <rFont val="Arial"/>
        <family val="2"/>
      </rPr>
      <t>DESCRIÇÃO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SERVIÇO</t>
    </r>
  </si>
  <si>
    <t>UNID.</t>
  </si>
  <si>
    <t>QUANT.</t>
  </si>
  <si>
    <r>
      <rPr>
        <b/>
        <sz val="10"/>
        <rFont val="Arial"/>
        <family val="2"/>
      </rPr>
      <t>PREÇO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UNIT.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CUSTO</t>
    </r>
  </si>
  <si>
    <r>
      <rPr>
        <b/>
        <sz val="10"/>
        <rFont val="Arial"/>
        <family val="2"/>
      </rPr>
      <t>PREÇO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CUSTO</t>
    </r>
  </si>
  <si>
    <r>
      <rPr>
        <b/>
        <sz val="10"/>
        <rFont val="Arial"/>
        <family val="2"/>
      </rPr>
      <t>TABELA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REFERÊNCIA</t>
    </r>
    <r>
      <rPr>
        <sz val="10"/>
        <rFont val="Arial"/>
        <family val="2"/>
      </rPr>
      <t xml:space="preserve">  ou </t>
    </r>
    <r>
      <rPr>
        <b/>
        <sz val="10"/>
        <rFont val="Arial"/>
        <family val="2"/>
      </rPr>
      <t>COTAÇÕES</t>
    </r>
  </si>
  <si>
    <r>
      <rPr>
        <b/>
        <sz val="10"/>
        <rFont val="Arial"/>
        <family val="2"/>
      </rPr>
      <t>CÓDIGO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TABELA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REFERÊNCIA
</t>
    </r>
    <r>
      <rPr>
        <sz val="10"/>
        <rFont val="Arial"/>
        <family val="2"/>
      </rPr>
      <t xml:space="preserve">ou
</t>
    </r>
    <r>
      <rPr>
        <b/>
        <sz val="10"/>
        <rFont val="Arial"/>
        <family val="2"/>
      </rPr>
      <t>COTAÇÕES</t>
    </r>
  </si>
  <si>
    <r>
      <rPr>
        <b/>
        <sz val="10"/>
        <rFont val="Arial"/>
        <family val="2"/>
      </rPr>
      <t>DATA</t>
    </r>
    <r>
      <rPr>
        <sz val="10"/>
        <rFont val="Arial"/>
        <family val="2"/>
      </rPr>
      <t xml:space="preserve">  </t>
    </r>
    <r>
      <rPr>
        <b/>
        <sz val="10"/>
        <rFont val="Arial"/>
        <family val="2"/>
      </rPr>
      <t>BASE-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TABELA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REF</t>
    </r>
    <r>
      <rPr>
        <sz val="10"/>
        <rFont val="Arial"/>
        <family val="2"/>
      </rPr>
      <t xml:space="preserve">.
ou
</t>
    </r>
    <r>
      <rPr>
        <b/>
        <sz val="10"/>
        <rFont val="Arial"/>
        <family val="2"/>
      </rPr>
      <t>COTAÇÕES</t>
    </r>
  </si>
  <si>
    <r>
      <rPr>
        <b/>
        <sz val="10"/>
        <rFont val="Arial"/>
        <family val="2"/>
      </rPr>
      <t>MATERIAIS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(SEM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BDI)</t>
    </r>
  </si>
  <si>
    <r>
      <rPr>
        <sz val="10"/>
        <rFont val="Arial"/>
        <family val="2"/>
      </rPr>
      <t>Bacia sanitária com caixa acoplada acessível</t>
    </r>
  </si>
  <si>
    <t>un.</t>
  </si>
  <si>
    <t>COTAÇÃO</t>
  </si>
  <si>
    <t>03/19</t>
  </si>
  <si>
    <r>
      <rPr>
        <sz val="10"/>
        <rFont val="Arial"/>
        <family val="2"/>
      </rPr>
      <t>Caixa acoplada acessível</t>
    </r>
  </si>
  <si>
    <r>
      <rPr>
        <sz val="10"/>
        <rFont val="Arial"/>
        <family val="2"/>
      </rPr>
      <t>Parafuso niquelado p/ fixar peca sanitaria - incl porca cega, arruela e bucha un 1,42 de nylon s-8</t>
    </r>
  </si>
  <si>
    <r>
      <rPr>
        <sz val="10"/>
        <rFont val="Arial"/>
        <family val="2"/>
      </rPr>
      <t>SINAPI insumos</t>
    </r>
  </si>
  <si>
    <t>fev/19</t>
  </si>
  <si>
    <r>
      <rPr>
        <sz val="10"/>
        <rFont val="Arial"/>
        <family val="2"/>
      </rPr>
      <t>Cimento branco</t>
    </r>
  </si>
  <si>
    <t>Kg</t>
  </si>
  <si>
    <r>
      <rPr>
        <sz val="10"/>
        <rFont val="Arial"/>
        <family val="2"/>
      </rPr>
      <t>Junta plástica de vedação - bisnaga 250g</t>
    </r>
  </si>
  <si>
    <t>SUB-TOTAL</t>
  </si>
  <si>
    <r>
      <rPr>
        <b/>
        <sz val="10"/>
        <rFont val="Arial"/>
        <family val="2"/>
      </rPr>
      <t>MÃO-DE-OBRA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(SEM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BDI)</t>
    </r>
  </si>
  <si>
    <t>h</t>
  </si>
  <si>
    <r>
      <rPr>
        <sz val="10"/>
        <rFont val="Arial"/>
        <family val="2"/>
      </rPr>
      <t>SINAPI comp</t>
    </r>
  </si>
  <si>
    <t>mar/19</t>
  </si>
  <si>
    <r>
      <rPr>
        <b/>
        <sz val="10"/>
        <rFont val="Arial"/>
        <family val="2"/>
      </rPr>
      <t>OUTROS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SERVIÇOS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(SEM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BDI)</t>
    </r>
  </si>
  <si>
    <t>-</t>
  </si>
  <si>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SERVIÇO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–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R$</t>
    </r>
  </si>
  <si>
    <r>
      <rPr>
        <b/>
        <sz val="10"/>
        <rFont val="Arial"/>
        <family val="2"/>
      </rPr>
      <t>ITEM:</t>
    </r>
    <r>
      <rPr>
        <sz val="10"/>
        <rFont val="Arial"/>
        <family val="2"/>
      </rPr>
      <t xml:space="preserve"> 9.3.2.5</t>
    </r>
  </si>
  <si>
    <r>
      <rPr>
        <b/>
        <sz val="10"/>
        <rFont val="Arial"/>
        <family val="2"/>
      </rPr>
      <t>SERVIÇO:</t>
    </r>
    <r>
      <rPr>
        <sz val="10"/>
        <rFont val="Arial"/>
        <family val="2"/>
      </rPr>
      <t xml:space="preserve"> Lavatório com coluna suspensa, cor branco, Sem torneira , engate flexível em malha de aço e canopla ( Ø1/2" x 30cm), válvula de escoamento unificada cromada e sifão regulável em PVC ( 1" x 1.1/2" - DN 40 ).</t>
    </r>
  </si>
  <si>
    <t>Lavatório</t>
  </si>
  <si>
    <r>
      <rPr>
        <sz val="10"/>
        <rFont val="Arial"/>
        <family val="2"/>
      </rPr>
      <t>Coluna suspensa</t>
    </r>
  </si>
  <si>
    <r>
      <rPr>
        <sz val="10"/>
        <rFont val="Arial"/>
        <family val="2"/>
      </rPr>
      <t>Engate flexível em malha de aço e canopla ( Ø1/2" x 30cm)</t>
    </r>
  </si>
  <si>
    <r>
      <rPr>
        <sz val="10"/>
        <rFont val="Arial"/>
        <family val="2"/>
      </rPr>
      <t>Válvula em metal cromado para lavatório, 1 " sem ladrão</t>
    </r>
  </si>
  <si>
    <r>
      <rPr>
        <sz val="10"/>
        <rFont val="Arial"/>
        <family val="2"/>
      </rPr>
      <t>Sifão em metal cromado para pia ou lavatório, 1 x 1.1/2 "</t>
    </r>
  </si>
  <si>
    <r>
      <rPr>
        <sz val="10"/>
        <rFont val="Arial"/>
        <family val="2"/>
      </rPr>
      <t>Parafuso niquelado p/ fixar peca sanitária - incl porca cega, arruela e bucha un 1,42 de nylon s-8</t>
    </r>
  </si>
  <si>
    <r>
      <rPr>
        <sz val="10"/>
        <rFont val="Arial"/>
        <family val="2"/>
      </rPr>
      <t>Fita de vedação para tubos e conexões roscáveis (largura: 1/2 ")</t>
    </r>
  </si>
  <si>
    <t>m</t>
  </si>
  <si>
    <r>
      <rPr>
        <b/>
        <sz val="10"/>
        <rFont val="Arial"/>
        <family val="2"/>
      </rPr>
      <t>ITEM:</t>
    </r>
    <r>
      <rPr>
        <sz val="10"/>
        <rFont val="Arial"/>
        <family val="2"/>
      </rPr>
      <t xml:space="preserve"> '9.3.2.12</t>
    </r>
  </si>
  <si>
    <r>
      <rPr>
        <b/>
        <sz val="10"/>
        <rFont val="Arial"/>
        <family val="2"/>
      </rPr>
      <t>SERVIÇO</t>
    </r>
    <r>
      <rPr>
        <sz val="10"/>
        <rFont val="Arial"/>
        <family val="2"/>
      </rPr>
      <t>: FORNECIMENTO e instalação de reparo para válvula de descarga e acabamento</t>
    </r>
  </si>
  <si>
    <r>
      <rPr>
        <sz val="10"/>
        <rFont val="Arial"/>
        <family val="2"/>
      </rPr>
      <t>Reparo para válvula de descarga</t>
    </r>
  </si>
  <si>
    <r>
      <rPr>
        <b/>
        <sz val="10"/>
        <rFont val="Arial"/>
        <family val="2"/>
      </rPr>
      <t>ITEM:</t>
    </r>
    <r>
      <rPr>
        <sz val="10"/>
        <rFont val="Arial"/>
        <family val="2"/>
      </rPr>
      <t>9.3.3.1</t>
    </r>
  </si>
  <si>
    <r>
      <rPr>
        <b/>
        <sz val="10"/>
        <rFont val="Arial"/>
        <family val="2"/>
      </rPr>
      <t>SERVIÇO</t>
    </r>
    <r>
      <rPr>
        <sz val="10"/>
        <rFont val="Arial"/>
        <family val="2"/>
      </rPr>
      <t>: Instalação de bebedouro para portadores de necessidades especiais.</t>
    </r>
  </si>
  <si>
    <r>
      <rPr>
        <b/>
        <sz val="10"/>
        <rFont val="Arial"/>
        <family val="2"/>
      </rPr>
      <t>UNIDADE:</t>
    </r>
    <r>
      <rPr>
        <sz val="10"/>
        <rFont val="Arial"/>
        <family val="2"/>
      </rPr>
      <t xml:space="preserve"> un.</t>
    </r>
  </si>
  <si>
    <r>
      <rPr>
        <b/>
        <sz val="10"/>
        <rFont val="Arial"/>
        <family val="2"/>
      </rPr>
      <t>ITEM:</t>
    </r>
    <r>
      <rPr>
        <sz val="10"/>
        <rFont val="Arial"/>
        <family val="2"/>
      </rPr>
      <t xml:space="preserve"> 9.3.3.2</t>
    </r>
  </si>
  <si>
    <r>
      <rPr>
        <b/>
        <sz val="10"/>
        <rFont val="Arial"/>
        <family val="2"/>
      </rPr>
      <t>SERVIÇO</t>
    </r>
    <r>
      <rPr>
        <sz val="10"/>
        <rFont val="Arial"/>
        <family val="2"/>
      </rPr>
      <t>: Instalação para purificadores de água</t>
    </r>
  </si>
  <si>
    <r>
      <rPr>
        <b/>
        <sz val="10"/>
        <rFont val="Arial"/>
        <family val="2"/>
      </rPr>
      <t>ITEM:</t>
    </r>
    <r>
      <rPr>
        <sz val="10"/>
        <rFont val="Arial"/>
        <family val="2"/>
      </rPr>
      <t>9.3.3.4</t>
    </r>
  </si>
  <si>
    <r>
      <rPr>
        <b/>
        <sz val="10"/>
        <rFont val="Arial"/>
        <family val="2"/>
      </rPr>
      <t>SERVIÇO</t>
    </r>
    <r>
      <rPr>
        <sz val="10"/>
        <rFont val="Arial"/>
        <family val="2"/>
      </rPr>
      <t>:Fornecimento e instalação de placa de aço inox escovado, (90X40)cm e espessura 1mm, para a proteção de porta  IS acessível</t>
    </r>
  </si>
  <si>
    <r>
      <rPr>
        <sz val="10"/>
        <rFont val="Arial"/>
        <family val="2"/>
      </rPr>
      <t>Placa de aço inox escovado – protetor impacto</t>
    </r>
  </si>
  <si>
    <r>
      <rPr>
        <sz val="10"/>
        <rFont val="Arial"/>
        <family val="2"/>
      </rPr>
      <t>Carpinteiro de esquadria com encargos complementares</t>
    </r>
  </si>
  <si>
    <r>
      <rPr>
        <b/>
        <sz val="10"/>
        <rFont val="Arial"/>
        <family val="2"/>
      </rPr>
      <t>ITEM</t>
    </r>
    <r>
      <rPr>
        <sz val="10"/>
        <rFont val="Arial"/>
        <family val="2"/>
      </rPr>
      <t>:9.3.3.5</t>
    </r>
  </si>
  <si>
    <r>
      <rPr>
        <sz val="10"/>
        <rFont val="Arial"/>
        <family val="2"/>
      </rPr>
      <t>SERVIÇO: Fornecimento e instalação de assento para vaso sanitário</t>
    </r>
  </si>
  <si>
    <t>Fornecimento e instalação de assento para vaso sanitário</t>
  </si>
  <si>
    <r>
      <rPr>
        <b/>
        <sz val="10"/>
        <rFont val="Arial"/>
        <family val="2"/>
      </rPr>
      <t>ITEM</t>
    </r>
    <r>
      <rPr>
        <sz val="10"/>
        <rFont val="Arial"/>
        <family val="2"/>
      </rPr>
      <t>:9.3.3.6</t>
    </r>
  </si>
  <si>
    <r>
      <rPr>
        <sz val="10"/>
        <rFont val="Arial"/>
        <family val="2"/>
      </rPr>
      <t>SERVIÇO: Fornecimento e instalação de renovador de ar para banheiro, incluindo tubo flexível  -  tipo  Ventokit</t>
    </r>
  </si>
  <si>
    <t>Exaustor</t>
  </si>
  <si>
    <r>
      <rPr>
        <sz val="10"/>
        <rFont val="Arial"/>
        <family val="2"/>
      </rPr>
      <t>TUBO POLYWEST C/EMB. 100 WESTAFLEX</t>
    </r>
  </si>
  <si>
    <r>
      <rPr>
        <sz val="10"/>
        <rFont val="Arial"/>
        <family val="2"/>
      </rPr>
      <t>Servente com encargos complementares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</si>
</sst>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CC"/>
      </patternFill>
    </fill>
    <fill>
      <patternFill patternType="solid">
        <fgColor rgb="FFCCFFCC"/>
      </patternFill>
    </fill>
    <fill>
      <patternFill patternType="solid">
        <fgColor rgb="FFCCCC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2" fontId="2" fillId="0" borderId="4" xfId="1" applyNumberFormat="1" applyFont="1" applyFill="1" applyBorder="1" applyAlignment="1">
      <alignment horizontal="right" vertical="top" wrapText="1" shrinkToFit="1"/>
    </xf>
    <xf numFmtId="0" fontId="2" fillId="0" borderId="0" xfId="0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right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4" xfId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4" fillId="0" borderId="4" xfId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center" vertical="top" wrapText="1"/>
    </xf>
    <xf numFmtId="1" fontId="2" fillId="4" borderId="4" xfId="1" applyNumberFormat="1" applyFont="1" applyFill="1" applyBorder="1" applyAlignment="1">
      <alignment horizontal="center" vertical="top" wrapText="1" shrinkToFit="1"/>
    </xf>
    <xf numFmtId="0" fontId="4" fillId="4" borderId="4" xfId="1" applyFont="1" applyFill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right" vertical="top" wrapText="1" shrinkToFit="1"/>
    </xf>
    <xf numFmtId="1" fontId="2" fillId="0" borderId="4" xfId="1" applyNumberFormat="1" applyFont="1" applyFill="1" applyBorder="1" applyAlignment="1">
      <alignment horizontal="right" vertical="top" wrapText="1" shrinkToFit="1"/>
    </xf>
    <xf numFmtId="2" fontId="2" fillId="0" borderId="4" xfId="1" applyNumberFormat="1" applyFont="1" applyFill="1" applyBorder="1" applyAlignment="1">
      <alignment horizontal="left" vertical="top" wrapText="1" shrinkToFit="1"/>
    </xf>
    <xf numFmtId="0" fontId="2" fillId="0" borderId="4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right" vertical="top" wrapText="1"/>
    </xf>
    <xf numFmtId="4" fontId="5" fillId="0" borderId="4" xfId="1" applyNumberFormat="1" applyFont="1" applyFill="1" applyBorder="1" applyAlignment="1">
      <alignment horizontal="right" vertical="top" wrapText="1" shrinkToFit="1"/>
    </xf>
    <xf numFmtId="0" fontId="2" fillId="3" borderId="4" xfId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right" vertical="top" wrapText="1" shrinkToFit="1"/>
    </xf>
    <xf numFmtId="0" fontId="3" fillId="3" borderId="4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left" vertical="center" wrapText="1" shrinkToFit="1"/>
    </xf>
    <xf numFmtId="2" fontId="2" fillId="0" borderId="4" xfId="1" applyNumberFormat="1" applyFont="1" applyFill="1" applyBorder="1" applyAlignment="1">
      <alignment horizontal="right" vertical="center" wrapText="1" shrinkToFit="1"/>
    </xf>
    <xf numFmtId="165" fontId="2" fillId="0" borderId="4" xfId="1" applyNumberFormat="1" applyFont="1" applyFill="1" applyBorder="1" applyAlignment="1">
      <alignment horizontal="right" vertical="top" wrapText="1" shrinkToFit="1"/>
    </xf>
    <xf numFmtId="0" fontId="2" fillId="2" borderId="4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center" vertical="center" wrapText="1"/>
    </xf>
    <xf numFmtId="1" fontId="2" fillId="4" borderId="4" xfId="1" applyNumberFormat="1" applyFont="1" applyFill="1" applyBorder="1" applyAlignment="1">
      <alignment horizontal="center" vertical="center" wrapText="1" shrinkToFit="1"/>
    </xf>
    <xf numFmtId="0" fontId="4" fillId="4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2" xfId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3" xfId="1" applyFont="1" applyFill="1" applyBorder="1" applyAlignment="1">
      <alignment horizontal="left" vertical="top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left" wrapText="1"/>
    </xf>
    <xf numFmtId="0" fontId="2" fillId="3" borderId="2" xfId="1" applyFont="1" applyFill="1" applyBorder="1" applyAlignment="1">
      <alignment horizontal="left" wrapText="1"/>
    </xf>
    <xf numFmtId="0" fontId="2" fillId="3" borderId="3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3" xfId="1" applyFont="1" applyFill="1" applyBorder="1" applyAlignment="1">
      <alignment horizontal="righ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
<Relationships xmlns="http://schemas.openxmlformats.org/package/2006/relationships"><Relationship Id="rId1" Type="http://schemas.openxmlformats.org/officeDocument/2006/relationships/externalLinkPath" Target="about:blank" TargetMode="External"/></Relationships>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CAO"/>
      <sheetName val="COMP ELETRICA"/>
      <sheetName val="COMP HIDRO"/>
      <sheetName val="PLAN ELETRICA"/>
      <sheetName val="PLAN HIDRO"/>
      <sheetName val="PLAN VENDA GERAL"/>
    </sheetNames>
    <sheetDataSet>
      <sheetData sheetId="0">
        <row r="4">
          <cell r="J4">
            <v>1.2722</v>
          </cell>
        </row>
      </sheetData>
      <sheetData sheetId="1"/>
      <sheetData sheetId="2"/>
      <sheetData sheetId="3"/>
      <sheetData sheetId="4">
        <row r="61">
          <cell r="E61">
            <v>1221.1400000000001</v>
          </cell>
        </row>
        <row r="73">
          <cell r="E73">
            <v>106.37</v>
          </cell>
        </row>
      </sheetData>
      <sheetData sheetId="5">
        <row r="37">
          <cell r="E37">
            <v>50.03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topLeftCell="A56" workbookViewId="0">
      <selection activeCell="F122" sqref="F122"/>
    </sheetView>
  </sheetViews>
  <sheetFormatPr defaultColWidth="10.28515625" defaultRowHeight="12.75" x14ac:dyDescent="0.25"/>
  <cols>
    <col min="1" max="1" width="10.28515625" style="2"/>
    <col min="2" max="2" width="14.7109375" style="2" customWidth="1"/>
    <col min="3" max="9" width="10.28515625" style="2"/>
    <col min="10" max="10" width="10.5703125" style="2" hidden="1" customWidth="1"/>
    <col min="11" max="11" width="11.7109375" style="2" hidden="1" customWidth="1"/>
    <col min="12" max="17" width="0" style="2" hidden="1" customWidth="1"/>
    <col min="18" max="16384" width="10.28515625" style="2"/>
  </cols>
  <sheetData>
    <row r="1" spans="1:12" ht="36" customHeight="1" x14ac:dyDescent="0.25">
      <c r="A1" s="33" t="s">
        <v>0</v>
      </c>
      <c r="B1" s="34"/>
      <c r="C1" s="34"/>
      <c r="D1" s="34"/>
      <c r="E1" s="34"/>
      <c r="F1" s="34"/>
      <c r="G1" s="34"/>
      <c r="H1" s="34"/>
      <c r="I1" s="35"/>
      <c r="J1" s="36" t="s">
        <v>1</v>
      </c>
      <c r="K1" s="37"/>
      <c r="L1" s="1">
        <v>19.010000000000002</v>
      </c>
    </row>
    <row r="2" spans="1:12" ht="36" customHeight="1" x14ac:dyDescent="0.25">
      <c r="A2" s="36" t="s">
        <v>2</v>
      </c>
      <c r="B2" s="38"/>
      <c r="C2" s="38"/>
      <c r="D2" s="38"/>
      <c r="E2" s="38"/>
      <c r="F2" s="38"/>
      <c r="G2" s="38"/>
      <c r="H2" s="38"/>
      <c r="I2" s="37"/>
      <c r="J2" s="36" t="s">
        <v>3</v>
      </c>
      <c r="K2" s="37"/>
      <c r="L2" s="1">
        <v>14.44</v>
      </c>
    </row>
    <row r="3" spans="1:12" ht="36" customHeight="1" x14ac:dyDescent="0.25">
      <c r="A3" s="3" t="s">
        <v>4</v>
      </c>
      <c r="B3" s="39" t="s">
        <v>5</v>
      </c>
      <c r="C3" s="40"/>
      <c r="D3" s="40"/>
      <c r="E3" s="41"/>
      <c r="F3" s="3" t="s">
        <v>6</v>
      </c>
      <c r="G3" s="39"/>
      <c r="H3" s="40"/>
      <c r="I3" s="41"/>
    </row>
    <row r="4" spans="1:12" ht="36" customHeight="1" x14ac:dyDescent="0.25">
      <c r="A4" s="51" t="s">
        <v>7</v>
      </c>
      <c r="B4" s="52"/>
      <c r="C4" s="4" t="s">
        <v>8</v>
      </c>
      <c r="D4" s="5" t="s">
        <v>9</v>
      </c>
      <c r="E4" s="6" t="s">
        <v>10</v>
      </c>
      <c r="F4" s="6" t="s">
        <v>11</v>
      </c>
      <c r="G4" s="7" t="s">
        <v>12</v>
      </c>
      <c r="H4" s="7" t="s">
        <v>13</v>
      </c>
      <c r="I4" s="7" t="s">
        <v>14</v>
      </c>
      <c r="J4" s="8">
        <v>1.2722</v>
      </c>
      <c r="K4" s="9">
        <v>7.8759999999999997E-2</v>
      </c>
    </row>
    <row r="5" spans="1:12" ht="36" customHeight="1" x14ac:dyDescent="0.2">
      <c r="A5" s="53" t="s">
        <v>15</v>
      </c>
      <c r="B5" s="54"/>
      <c r="C5" s="54"/>
      <c r="D5" s="54"/>
      <c r="E5" s="54"/>
      <c r="F5" s="55"/>
      <c r="G5" s="56"/>
      <c r="H5" s="57"/>
      <c r="I5" s="58"/>
    </row>
    <row r="6" spans="1:12" ht="43.5" customHeight="1" x14ac:dyDescent="0.25">
      <c r="A6" s="36" t="s">
        <v>16</v>
      </c>
      <c r="B6" s="37"/>
      <c r="C6" s="10" t="s">
        <v>17</v>
      </c>
      <c r="D6" s="1">
        <v>1</v>
      </c>
      <c r="E6" s="1">
        <v>450</v>
      </c>
      <c r="F6" s="1">
        <f>D6*E6</f>
        <v>450</v>
      </c>
      <c r="G6" s="10" t="s">
        <v>18</v>
      </c>
      <c r="H6" s="10" t="s">
        <v>18</v>
      </c>
      <c r="I6" s="10" t="s">
        <v>19</v>
      </c>
      <c r="J6" s="11">
        <f>J19-F19</f>
        <v>0</v>
      </c>
    </row>
    <row r="7" spans="1:12" ht="36" customHeight="1" x14ac:dyDescent="0.25">
      <c r="A7" s="36" t="s">
        <v>20</v>
      </c>
      <c r="B7" s="37"/>
      <c r="C7" s="10" t="s">
        <v>17</v>
      </c>
      <c r="D7" s="1">
        <v>1</v>
      </c>
      <c r="E7" s="1">
        <f>317.81-31.28</f>
        <v>286.52999999999997</v>
      </c>
      <c r="F7" s="1">
        <f t="shared" ref="F7:F10" si="0">D7*E7</f>
        <v>286.52999999999997</v>
      </c>
      <c r="G7" s="10" t="s">
        <v>18</v>
      </c>
      <c r="H7" s="10" t="s">
        <v>18</v>
      </c>
      <c r="I7" s="10" t="s">
        <v>19</v>
      </c>
    </row>
    <row r="8" spans="1:12" ht="36" customHeight="1" x14ac:dyDescent="0.25">
      <c r="A8" s="36" t="s">
        <v>21</v>
      </c>
      <c r="B8" s="37"/>
      <c r="C8" s="10" t="s">
        <v>17</v>
      </c>
      <c r="D8" s="1">
        <v>2</v>
      </c>
      <c r="E8" s="1">
        <v>10.32</v>
      </c>
      <c r="F8" s="1">
        <f t="shared" si="0"/>
        <v>20.64</v>
      </c>
      <c r="G8" s="12" t="s">
        <v>22</v>
      </c>
      <c r="H8" s="13">
        <v>4351</v>
      </c>
      <c r="I8" s="14" t="s">
        <v>23</v>
      </c>
    </row>
    <row r="9" spans="1:12" ht="36" customHeight="1" x14ac:dyDescent="0.25">
      <c r="A9" s="36" t="s">
        <v>24</v>
      </c>
      <c r="B9" s="37"/>
      <c r="C9" s="10" t="s">
        <v>25</v>
      </c>
      <c r="D9" s="15">
        <v>0.2</v>
      </c>
      <c r="E9" s="1">
        <v>2.2200000000000002</v>
      </c>
      <c r="F9" s="1">
        <f t="shared" si="0"/>
        <v>0.44400000000000006</v>
      </c>
      <c r="G9" s="12" t="s">
        <v>22</v>
      </c>
      <c r="H9" s="13">
        <v>1380</v>
      </c>
      <c r="I9" s="14" t="s">
        <v>23</v>
      </c>
    </row>
    <row r="10" spans="1:12" ht="36" customHeight="1" x14ac:dyDescent="0.25">
      <c r="A10" s="36" t="s">
        <v>26</v>
      </c>
      <c r="B10" s="37"/>
      <c r="C10" s="10" t="s">
        <v>17</v>
      </c>
      <c r="D10" s="16">
        <v>1</v>
      </c>
      <c r="E10" s="1">
        <v>1.55</v>
      </c>
      <c r="F10" s="1">
        <f t="shared" si="0"/>
        <v>1.55</v>
      </c>
      <c r="G10" s="12" t="s">
        <v>22</v>
      </c>
      <c r="H10" s="13">
        <v>6138</v>
      </c>
      <c r="I10" s="14" t="s">
        <v>23</v>
      </c>
    </row>
    <row r="11" spans="1:12" ht="36" customHeight="1" x14ac:dyDescent="0.25">
      <c r="A11" s="42" t="s">
        <v>27</v>
      </c>
      <c r="B11" s="43"/>
      <c r="C11" s="43"/>
      <c r="D11" s="43"/>
      <c r="E11" s="44"/>
      <c r="F11" s="1">
        <f>SUM(F6:F10)</f>
        <v>759.16399999999987</v>
      </c>
      <c r="G11" s="33"/>
      <c r="H11" s="34"/>
      <c r="I11" s="35"/>
    </row>
    <row r="12" spans="1:12" ht="36" customHeight="1" x14ac:dyDescent="0.25">
      <c r="A12" s="45" t="s">
        <v>28</v>
      </c>
      <c r="B12" s="46"/>
      <c r="C12" s="46"/>
      <c r="D12" s="46"/>
      <c r="E12" s="46"/>
      <c r="F12" s="47"/>
      <c r="G12" s="48"/>
      <c r="H12" s="49"/>
      <c r="I12" s="50"/>
    </row>
    <row r="13" spans="1:12" ht="36" customHeight="1" x14ac:dyDescent="0.25">
      <c r="A13" s="36" t="s">
        <v>1</v>
      </c>
      <c r="B13" s="37"/>
      <c r="C13" s="10" t="s">
        <v>29</v>
      </c>
      <c r="D13" s="17">
        <v>6</v>
      </c>
      <c r="E13" s="1">
        <v>19.010000000000002</v>
      </c>
      <c r="F13" s="1">
        <f>E13*D13</f>
        <v>114.06</v>
      </c>
      <c r="G13" s="12" t="s">
        <v>30</v>
      </c>
      <c r="H13" s="13">
        <v>88267</v>
      </c>
      <c r="I13" s="14" t="s">
        <v>31</v>
      </c>
      <c r="J13" s="2">
        <f>20.64-20.64*K4</f>
        <v>19.014393600000002</v>
      </c>
    </row>
    <row r="14" spans="1:12" ht="36" customHeight="1" x14ac:dyDescent="0.25">
      <c r="A14" s="36" t="s">
        <v>3</v>
      </c>
      <c r="B14" s="37"/>
      <c r="C14" s="10" t="s">
        <v>29</v>
      </c>
      <c r="D14" s="17">
        <v>6</v>
      </c>
      <c r="E14" s="1">
        <v>14.44</v>
      </c>
      <c r="F14" s="1">
        <f>E14*D14</f>
        <v>86.64</v>
      </c>
      <c r="G14" s="12" t="s">
        <v>30</v>
      </c>
      <c r="H14" s="13">
        <v>88248</v>
      </c>
      <c r="I14" s="14" t="s">
        <v>31</v>
      </c>
      <c r="J14" s="2">
        <f>15.68-15.68*K4</f>
        <v>14.445043200000001</v>
      </c>
    </row>
    <row r="15" spans="1:12" ht="36" customHeight="1" x14ac:dyDescent="0.2">
      <c r="A15" s="42" t="s">
        <v>27</v>
      </c>
      <c r="B15" s="43"/>
      <c r="C15" s="43"/>
      <c r="D15" s="43"/>
      <c r="E15" s="44"/>
      <c r="F15" s="1">
        <f>SUM(F13:F14)</f>
        <v>200.7</v>
      </c>
      <c r="G15" s="59"/>
      <c r="H15" s="61"/>
      <c r="I15" s="60"/>
    </row>
    <row r="16" spans="1:12" ht="36" customHeight="1" x14ac:dyDescent="0.2">
      <c r="A16" s="53" t="s">
        <v>32</v>
      </c>
      <c r="B16" s="54"/>
      <c r="C16" s="54"/>
      <c r="D16" s="54"/>
      <c r="E16" s="54"/>
      <c r="F16" s="55"/>
      <c r="G16" s="56"/>
      <c r="H16" s="57"/>
      <c r="I16" s="58"/>
    </row>
    <row r="17" spans="1:10" ht="36" customHeight="1" x14ac:dyDescent="0.2">
      <c r="A17" s="59"/>
      <c r="B17" s="60"/>
      <c r="C17" s="18"/>
      <c r="D17" s="18"/>
      <c r="E17" s="18"/>
      <c r="F17" s="19" t="s">
        <v>33</v>
      </c>
      <c r="G17" s="18"/>
      <c r="H17" s="18"/>
      <c r="I17" s="18"/>
    </row>
    <row r="18" spans="1:10" ht="36" customHeight="1" x14ac:dyDescent="0.2">
      <c r="A18" s="42" t="s">
        <v>27</v>
      </c>
      <c r="B18" s="43"/>
      <c r="C18" s="43"/>
      <c r="D18" s="43"/>
      <c r="E18" s="44"/>
      <c r="F18" s="19" t="s">
        <v>33</v>
      </c>
      <c r="G18" s="59"/>
      <c r="H18" s="61"/>
      <c r="I18" s="60"/>
    </row>
    <row r="19" spans="1:10" ht="36" customHeight="1" x14ac:dyDescent="0.2">
      <c r="A19" s="36" t="s">
        <v>34</v>
      </c>
      <c r="B19" s="38"/>
      <c r="C19" s="38"/>
      <c r="D19" s="38"/>
      <c r="E19" s="37"/>
      <c r="F19" s="20">
        <f>SUM(F15,F11)</f>
        <v>959.86399999999981</v>
      </c>
      <c r="G19" s="59"/>
      <c r="H19" s="61"/>
      <c r="I19" s="60"/>
      <c r="J19" s="11">
        <f>SUM(F15,F11)</f>
        <v>959.86399999999981</v>
      </c>
    </row>
    <row r="20" spans="1:10" ht="36" customHeight="1" x14ac:dyDescent="0.25">
      <c r="A20" s="3" t="s">
        <v>35</v>
      </c>
      <c r="B20" s="39" t="s">
        <v>36</v>
      </c>
      <c r="C20" s="40"/>
      <c r="D20" s="40"/>
      <c r="E20" s="41"/>
      <c r="F20" s="3" t="s">
        <v>6</v>
      </c>
      <c r="G20" s="39"/>
      <c r="H20" s="40"/>
      <c r="I20" s="41"/>
    </row>
    <row r="21" spans="1:10" ht="36" customHeight="1" x14ac:dyDescent="0.25">
      <c r="A21" s="51" t="s">
        <v>7</v>
      </c>
      <c r="B21" s="52"/>
      <c r="C21" s="4" t="s">
        <v>8</v>
      </c>
      <c r="D21" s="5" t="s">
        <v>9</v>
      </c>
      <c r="E21" s="6" t="s">
        <v>10</v>
      </c>
      <c r="F21" s="6" t="s">
        <v>11</v>
      </c>
      <c r="G21" s="21" t="s">
        <v>12</v>
      </c>
      <c r="H21" s="7" t="s">
        <v>13</v>
      </c>
      <c r="I21" s="7" t="s">
        <v>14</v>
      </c>
    </row>
    <row r="22" spans="1:10" ht="36" customHeight="1" x14ac:dyDescent="0.2">
      <c r="A22" s="53" t="s">
        <v>15</v>
      </c>
      <c r="B22" s="54"/>
      <c r="C22" s="54"/>
      <c r="D22" s="54"/>
      <c r="E22" s="54"/>
      <c r="F22" s="55"/>
      <c r="G22" s="56"/>
      <c r="H22" s="57"/>
      <c r="I22" s="58"/>
    </row>
    <row r="23" spans="1:10" ht="36" customHeight="1" x14ac:dyDescent="0.25">
      <c r="A23" s="62" t="s">
        <v>37</v>
      </c>
      <c r="B23" s="63"/>
      <c r="C23" s="10" t="s">
        <v>17</v>
      </c>
      <c r="D23" s="1">
        <v>1</v>
      </c>
      <c r="E23" s="1">
        <v>224.71</v>
      </c>
      <c r="F23" s="1">
        <f>E23*D23</f>
        <v>224.71</v>
      </c>
      <c r="G23" s="10" t="s">
        <v>18</v>
      </c>
      <c r="H23" s="10" t="s">
        <v>18</v>
      </c>
      <c r="I23" s="10" t="s">
        <v>19</v>
      </c>
    </row>
    <row r="24" spans="1:10" ht="36" customHeight="1" x14ac:dyDescent="0.25">
      <c r="A24" s="36" t="s">
        <v>38</v>
      </c>
      <c r="B24" s="37"/>
      <c r="C24" s="10" t="s">
        <v>17</v>
      </c>
      <c r="D24" s="1">
        <v>1</v>
      </c>
      <c r="E24" s="1">
        <v>127.07</v>
      </c>
      <c r="F24" s="1">
        <f t="shared" ref="F24:F30" si="1">E24*D24</f>
        <v>127.07</v>
      </c>
      <c r="G24" s="10" t="s">
        <v>18</v>
      </c>
      <c r="H24" s="10" t="s">
        <v>18</v>
      </c>
      <c r="I24" s="10" t="s">
        <v>19</v>
      </c>
    </row>
    <row r="25" spans="1:10" ht="36" customHeight="1" x14ac:dyDescent="0.25">
      <c r="A25" s="36" t="s">
        <v>39</v>
      </c>
      <c r="B25" s="37"/>
      <c r="C25" s="10" t="s">
        <v>17</v>
      </c>
      <c r="D25" s="1">
        <v>1</v>
      </c>
      <c r="E25" s="1">
        <v>24.33</v>
      </c>
      <c r="F25" s="1">
        <f t="shared" si="1"/>
        <v>24.33</v>
      </c>
      <c r="G25" s="12" t="s">
        <v>22</v>
      </c>
      <c r="H25" s="13">
        <v>11683</v>
      </c>
      <c r="I25" s="14" t="s">
        <v>23</v>
      </c>
    </row>
    <row r="26" spans="1:10" ht="36" customHeight="1" x14ac:dyDescent="0.25">
      <c r="A26" s="36" t="s">
        <v>40</v>
      </c>
      <c r="B26" s="37"/>
      <c r="C26" s="10" t="s">
        <v>17</v>
      </c>
      <c r="D26" s="1">
        <v>1</v>
      </c>
      <c r="E26" s="1">
        <v>26.52</v>
      </c>
      <c r="F26" s="1">
        <f t="shared" si="1"/>
        <v>26.52</v>
      </c>
      <c r="G26" s="12" t="s">
        <v>22</v>
      </c>
      <c r="H26" s="13">
        <v>38643</v>
      </c>
      <c r="I26" s="14" t="s">
        <v>23</v>
      </c>
      <c r="J26" s="11">
        <f>J35-F39</f>
        <v>0</v>
      </c>
    </row>
    <row r="27" spans="1:10" ht="36" customHeight="1" x14ac:dyDescent="0.25">
      <c r="A27" s="36" t="s">
        <v>41</v>
      </c>
      <c r="B27" s="37"/>
      <c r="C27" s="10" t="s">
        <v>17</v>
      </c>
      <c r="D27" s="1">
        <v>1</v>
      </c>
      <c r="E27" s="1">
        <v>106.11</v>
      </c>
      <c r="F27" s="1">
        <f t="shared" si="1"/>
        <v>106.11</v>
      </c>
      <c r="G27" s="12" t="s">
        <v>22</v>
      </c>
      <c r="H27" s="13">
        <v>6136</v>
      </c>
      <c r="I27" s="14" t="s">
        <v>23</v>
      </c>
    </row>
    <row r="28" spans="1:10" ht="36" customHeight="1" x14ac:dyDescent="0.25">
      <c r="A28" s="36" t="s">
        <v>42</v>
      </c>
      <c r="B28" s="37"/>
      <c r="C28" s="10" t="s">
        <v>17</v>
      </c>
      <c r="D28" s="1">
        <v>6</v>
      </c>
      <c r="E28" s="1">
        <v>10.32</v>
      </c>
      <c r="F28" s="1">
        <f t="shared" si="1"/>
        <v>61.92</v>
      </c>
      <c r="G28" s="12" t="s">
        <v>22</v>
      </c>
      <c r="H28" s="13">
        <v>4351</v>
      </c>
      <c r="I28" s="14" t="s">
        <v>23</v>
      </c>
    </row>
    <row r="29" spans="1:10" ht="36" customHeight="1" x14ac:dyDescent="0.25">
      <c r="A29" s="36" t="s">
        <v>43</v>
      </c>
      <c r="B29" s="37"/>
      <c r="C29" s="10" t="s">
        <v>44</v>
      </c>
      <c r="D29" s="1">
        <v>0.84</v>
      </c>
      <c r="E29" s="1">
        <v>2.9</v>
      </c>
      <c r="F29" s="1">
        <f t="shared" si="1"/>
        <v>2.4359999999999999</v>
      </c>
      <c r="G29" s="12" t="s">
        <v>22</v>
      </c>
      <c r="H29" s="13">
        <v>3146</v>
      </c>
      <c r="I29" s="14" t="s">
        <v>23</v>
      </c>
    </row>
    <row r="30" spans="1:10" ht="36" customHeight="1" x14ac:dyDescent="0.25">
      <c r="A30" s="36" t="s">
        <v>24</v>
      </c>
      <c r="B30" s="37"/>
      <c r="C30" s="10" t="s">
        <v>25</v>
      </c>
      <c r="D30" s="1">
        <v>0.15</v>
      </c>
      <c r="E30" s="1">
        <v>2.2200000000000002</v>
      </c>
      <c r="F30" s="1">
        <f t="shared" si="1"/>
        <v>0.33300000000000002</v>
      </c>
      <c r="G30" s="12" t="s">
        <v>22</v>
      </c>
      <c r="H30" s="13">
        <v>1380</v>
      </c>
      <c r="I30" s="14" t="s">
        <v>23</v>
      </c>
    </row>
    <row r="31" spans="1:10" ht="36" customHeight="1" x14ac:dyDescent="0.2">
      <c r="A31" s="42" t="s">
        <v>27</v>
      </c>
      <c r="B31" s="43"/>
      <c r="C31" s="43"/>
      <c r="D31" s="43"/>
      <c r="E31" s="44"/>
      <c r="F31" s="1">
        <f>SUM(F23:F30)</f>
        <v>573.42899999999997</v>
      </c>
      <c r="G31" s="59"/>
      <c r="H31" s="61"/>
      <c r="I31" s="60"/>
    </row>
    <row r="32" spans="1:10" ht="36" customHeight="1" x14ac:dyDescent="0.2">
      <c r="A32" s="53" t="s">
        <v>28</v>
      </c>
      <c r="B32" s="54"/>
      <c r="C32" s="54"/>
      <c r="D32" s="54"/>
      <c r="E32" s="54"/>
      <c r="F32" s="55"/>
      <c r="G32" s="56"/>
      <c r="H32" s="57"/>
      <c r="I32" s="58"/>
    </row>
    <row r="33" spans="1:10" ht="36" customHeight="1" x14ac:dyDescent="0.25">
      <c r="A33" s="36" t="s">
        <v>1</v>
      </c>
      <c r="B33" s="37"/>
      <c r="C33" s="10" t="s">
        <v>29</v>
      </c>
      <c r="D33" s="17">
        <v>3.3</v>
      </c>
      <c r="E33" s="1">
        <f>L1</f>
        <v>19.010000000000002</v>
      </c>
      <c r="F33" s="1">
        <f>D33*E33</f>
        <v>62.733000000000004</v>
      </c>
      <c r="G33" s="12" t="s">
        <v>30</v>
      </c>
      <c r="H33" s="13">
        <v>88267</v>
      </c>
      <c r="I33" s="14" t="s">
        <v>31</v>
      </c>
    </row>
    <row r="34" spans="1:10" ht="36" customHeight="1" x14ac:dyDescent="0.25">
      <c r="A34" s="36" t="s">
        <v>3</v>
      </c>
      <c r="B34" s="37"/>
      <c r="C34" s="10" t="s">
        <v>29</v>
      </c>
      <c r="D34" s="17">
        <v>3.3</v>
      </c>
      <c r="E34" s="1">
        <f>L2</f>
        <v>14.44</v>
      </c>
      <c r="F34" s="1">
        <f>D34*E34</f>
        <v>47.651999999999994</v>
      </c>
      <c r="G34" s="12" t="s">
        <v>30</v>
      </c>
      <c r="H34" s="13">
        <v>88248</v>
      </c>
      <c r="I34" s="14" t="s">
        <v>31</v>
      </c>
    </row>
    <row r="35" spans="1:10" ht="36" customHeight="1" x14ac:dyDescent="0.2">
      <c r="A35" s="42" t="s">
        <v>27</v>
      </c>
      <c r="B35" s="43"/>
      <c r="C35" s="43"/>
      <c r="D35" s="43"/>
      <c r="E35" s="44"/>
      <c r="F35" s="1">
        <f>SUM(F33:F34)</f>
        <v>110.38499999999999</v>
      </c>
      <c r="G35" s="59"/>
      <c r="H35" s="61"/>
      <c r="I35" s="60"/>
      <c r="J35" s="11">
        <f>SUM(F35,F31)</f>
        <v>683.81399999999996</v>
      </c>
    </row>
    <row r="36" spans="1:10" ht="36" customHeight="1" x14ac:dyDescent="0.2">
      <c r="A36" s="53" t="s">
        <v>32</v>
      </c>
      <c r="B36" s="54"/>
      <c r="C36" s="54"/>
      <c r="D36" s="54"/>
      <c r="E36" s="54"/>
      <c r="F36" s="55"/>
      <c r="G36" s="56"/>
      <c r="H36" s="57"/>
      <c r="I36" s="58"/>
    </row>
    <row r="37" spans="1:10" ht="36" customHeight="1" x14ac:dyDescent="0.2">
      <c r="A37" s="59"/>
      <c r="B37" s="60"/>
      <c r="C37" s="18"/>
      <c r="D37" s="18"/>
      <c r="E37" s="18"/>
      <c r="F37" s="18"/>
      <c r="G37" s="18"/>
      <c r="H37" s="18"/>
      <c r="I37" s="18"/>
    </row>
    <row r="38" spans="1:10" ht="36" customHeight="1" x14ac:dyDescent="0.2">
      <c r="A38" s="42" t="s">
        <v>27</v>
      </c>
      <c r="B38" s="43"/>
      <c r="C38" s="43"/>
      <c r="D38" s="43"/>
      <c r="E38" s="44"/>
      <c r="F38" s="19" t="s">
        <v>33</v>
      </c>
      <c r="G38" s="59"/>
      <c r="H38" s="61"/>
      <c r="I38" s="60"/>
    </row>
    <row r="39" spans="1:10" ht="36" customHeight="1" x14ac:dyDescent="0.2">
      <c r="A39" s="36" t="s">
        <v>34</v>
      </c>
      <c r="B39" s="38"/>
      <c r="C39" s="38"/>
      <c r="D39" s="38"/>
      <c r="E39" s="37"/>
      <c r="F39" s="22">
        <f>SUM(F35,F31)</f>
        <v>683.81399999999996</v>
      </c>
      <c r="G39" s="59"/>
      <c r="H39" s="61"/>
      <c r="I39" s="60"/>
    </row>
    <row r="40" spans="1:10" ht="36" customHeight="1" x14ac:dyDescent="0.2">
      <c r="A40" s="53" t="s">
        <v>32</v>
      </c>
      <c r="B40" s="54"/>
      <c r="C40" s="54"/>
      <c r="D40" s="54"/>
      <c r="E40" s="54"/>
      <c r="F40" s="55"/>
      <c r="G40" s="56"/>
      <c r="H40" s="57"/>
      <c r="I40" s="58"/>
    </row>
    <row r="42" spans="1:10" ht="36" customHeight="1" x14ac:dyDescent="0.25">
      <c r="A42" s="33" t="s">
        <v>0</v>
      </c>
      <c r="B42" s="34"/>
      <c r="C42" s="34"/>
      <c r="D42" s="34"/>
      <c r="E42" s="34"/>
      <c r="F42" s="34"/>
      <c r="G42" s="34"/>
      <c r="H42" s="34"/>
      <c r="I42" s="35"/>
    </row>
    <row r="43" spans="1:10" ht="36" customHeight="1" x14ac:dyDescent="0.25">
      <c r="A43" s="36" t="s">
        <v>2</v>
      </c>
      <c r="B43" s="38"/>
      <c r="C43" s="38"/>
      <c r="D43" s="38"/>
      <c r="E43" s="38"/>
      <c r="F43" s="38"/>
      <c r="G43" s="38"/>
      <c r="H43" s="38"/>
      <c r="I43" s="37"/>
    </row>
    <row r="44" spans="1:10" ht="36" customHeight="1" x14ac:dyDescent="0.25">
      <c r="A44" s="3" t="s">
        <v>45</v>
      </c>
      <c r="B44" s="39" t="s">
        <v>46</v>
      </c>
      <c r="C44" s="40"/>
      <c r="D44" s="40"/>
      <c r="E44" s="41"/>
      <c r="F44" s="3" t="s">
        <v>6</v>
      </c>
      <c r="G44" s="39"/>
      <c r="H44" s="40"/>
      <c r="I44" s="41"/>
    </row>
    <row r="45" spans="1:10" ht="36" customHeight="1" x14ac:dyDescent="0.25">
      <c r="A45" s="51" t="s">
        <v>7</v>
      </c>
      <c r="B45" s="52"/>
      <c r="C45" s="4" t="s">
        <v>8</v>
      </c>
      <c r="D45" s="23" t="s">
        <v>9</v>
      </c>
      <c r="E45" s="6" t="s">
        <v>10</v>
      </c>
      <c r="F45" s="6" t="s">
        <v>11</v>
      </c>
      <c r="G45" s="7" t="s">
        <v>12</v>
      </c>
      <c r="H45" s="7" t="s">
        <v>13</v>
      </c>
      <c r="I45" s="7" t="s">
        <v>14</v>
      </c>
    </row>
    <row r="46" spans="1:10" ht="36" customHeight="1" x14ac:dyDescent="0.2">
      <c r="A46" s="53" t="s">
        <v>15</v>
      </c>
      <c r="B46" s="54"/>
      <c r="C46" s="54"/>
      <c r="D46" s="54"/>
      <c r="E46" s="54"/>
      <c r="F46" s="55"/>
      <c r="G46" s="56"/>
      <c r="H46" s="57"/>
      <c r="I46" s="58"/>
    </row>
    <row r="47" spans="1:10" ht="36" customHeight="1" x14ac:dyDescent="0.25">
      <c r="A47" s="36" t="s">
        <v>47</v>
      </c>
      <c r="B47" s="37"/>
      <c r="C47" s="10" t="s">
        <v>17</v>
      </c>
      <c r="D47" s="17">
        <v>1</v>
      </c>
      <c r="E47" s="1">
        <v>34.979999999999997</v>
      </c>
      <c r="F47" s="1">
        <f>E47*D47</f>
        <v>34.979999999999997</v>
      </c>
      <c r="G47" s="10" t="s">
        <v>18</v>
      </c>
      <c r="H47" s="10" t="s">
        <v>18</v>
      </c>
      <c r="I47" s="10" t="s">
        <v>19</v>
      </c>
      <c r="J47" s="11">
        <f>J56-F56</f>
        <v>0</v>
      </c>
    </row>
    <row r="48" spans="1:10" ht="36" customHeight="1" x14ac:dyDescent="0.2">
      <c r="A48" s="42" t="s">
        <v>27</v>
      </c>
      <c r="B48" s="43"/>
      <c r="C48" s="43"/>
      <c r="D48" s="43"/>
      <c r="E48" s="44"/>
      <c r="F48" s="1">
        <f>SUM(F47)</f>
        <v>34.979999999999997</v>
      </c>
      <c r="G48" s="59"/>
      <c r="H48" s="61"/>
      <c r="I48" s="60"/>
    </row>
    <row r="49" spans="1:10" ht="36" customHeight="1" x14ac:dyDescent="0.2">
      <c r="A49" s="53" t="s">
        <v>28</v>
      </c>
      <c r="B49" s="54"/>
      <c r="C49" s="54"/>
      <c r="D49" s="54"/>
      <c r="E49" s="54"/>
      <c r="F49" s="55"/>
      <c r="G49" s="56"/>
      <c r="H49" s="57"/>
      <c r="I49" s="58"/>
    </row>
    <row r="50" spans="1:10" ht="36" customHeight="1" x14ac:dyDescent="0.25">
      <c r="A50" s="36" t="s">
        <v>1</v>
      </c>
      <c r="B50" s="37"/>
      <c r="C50" s="10" t="s">
        <v>29</v>
      </c>
      <c r="D50" s="1">
        <v>0.3</v>
      </c>
      <c r="E50" s="1">
        <f>E33</f>
        <v>19.010000000000002</v>
      </c>
      <c r="F50" s="1">
        <f>D50*E50</f>
        <v>5.7030000000000003</v>
      </c>
      <c r="G50" s="12" t="s">
        <v>30</v>
      </c>
      <c r="H50" s="13">
        <v>88267</v>
      </c>
      <c r="I50" s="14" t="s">
        <v>31</v>
      </c>
    </row>
    <row r="51" spans="1:10" ht="36" customHeight="1" x14ac:dyDescent="0.25">
      <c r="A51" s="36" t="s">
        <v>3</v>
      </c>
      <c r="B51" s="37"/>
      <c r="C51" s="10" t="s">
        <v>29</v>
      </c>
      <c r="D51" s="1">
        <v>0.3</v>
      </c>
      <c r="E51" s="1">
        <f>E34</f>
        <v>14.44</v>
      </c>
      <c r="F51" s="1">
        <f>D51*E51</f>
        <v>4.3319999999999999</v>
      </c>
      <c r="G51" s="12" t="s">
        <v>30</v>
      </c>
      <c r="H51" s="13">
        <v>88248</v>
      </c>
      <c r="I51" s="14" t="s">
        <v>31</v>
      </c>
    </row>
    <row r="52" spans="1:10" ht="36" customHeight="1" x14ac:dyDescent="0.2">
      <c r="A52" s="42" t="s">
        <v>27</v>
      </c>
      <c r="B52" s="43"/>
      <c r="C52" s="43"/>
      <c r="D52" s="43"/>
      <c r="E52" s="44"/>
      <c r="F52" s="1">
        <f>SUM(F50:F51)</f>
        <v>10.035</v>
      </c>
      <c r="G52" s="59"/>
      <c r="H52" s="61"/>
      <c r="I52" s="60"/>
    </row>
    <row r="53" spans="1:10" ht="36" customHeight="1" x14ac:dyDescent="0.2">
      <c r="A53" s="53" t="s">
        <v>32</v>
      </c>
      <c r="B53" s="54"/>
      <c r="C53" s="54"/>
      <c r="D53" s="54"/>
      <c r="E53" s="54"/>
      <c r="F53" s="55"/>
      <c r="G53" s="56"/>
      <c r="H53" s="57"/>
      <c r="I53" s="58"/>
    </row>
    <row r="54" spans="1:10" ht="36" customHeight="1" x14ac:dyDescent="0.2">
      <c r="A54" s="59"/>
      <c r="B54" s="60"/>
      <c r="C54" s="18"/>
      <c r="D54" s="18"/>
      <c r="E54" s="18"/>
      <c r="F54" s="19" t="s">
        <v>33</v>
      </c>
      <c r="G54" s="18"/>
      <c r="H54" s="18"/>
      <c r="I54" s="18"/>
    </row>
    <row r="55" spans="1:10" ht="36" customHeight="1" x14ac:dyDescent="0.2">
      <c r="A55" s="42" t="s">
        <v>27</v>
      </c>
      <c r="B55" s="43"/>
      <c r="C55" s="43"/>
      <c r="D55" s="43"/>
      <c r="E55" s="44"/>
      <c r="F55" s="19" t="s">
        <v>33</v>
      </c>
      <c r="G55" s="59"/>
      <c r="H55" s="61"/>
      <c r="I55" s="60"/>
    </row>
    <row r="56" spans="1:10" ht="36" customHeight="1" x14ac:dyDescent="0.2">
      <c r="A56" s="36" t="s">
        <v>34</v>
      </c>
      <c r="B56" s="38"/>
      <c r="C56" s="38"/>
      <c r="D56" s="38"/>
      <c r="E56" s="37"/>
      <c r="F56" s="22">
        <f>SUM(F52,F48)</f>
        <v>45.015000000000001</v>
      </c>
      <c r="G56" s="59"/>
      <c r="H56" s="61"/>
      <c r="I56" s="60"/>
      <c r="J56" s="11">
        <f>SUM(F52,F48)</f>
        <v>45.015000000000001</v>
      </c>
    </row>
    <row r="57" spans="1:10" ht="36" customHeight="1" x14ac:dyDescent="0.25">
      <c r="A57" s="3" t="s">
        <v>48</v>
      </c>
      <c r="B57" s="39" t="s">
        <v>49</v>
      </c>
      <c r="C57" s="40"/>
      <c r="D57" s="40"/>
      <c r="E57" s="41"/>
      <c r="F57" s="3" t="s">
        <v>50</v>
      </c>
      <c r="G57" s="39"/>
      <c r="H57" s="40"/>
      <c r="I57" s="41"/>
    </row>
    <row r="58" spans="1:10" ht="36" customHeight="1" x14ac:dyDescent="0.25">
      <c r="A58" s="51" t="s">
        <v>7</v>
      </c>
      <c r="B58" s="52"/>
      <c r="C58" s="4" t="s">
        <v>8</v>
      </c>
      <c r="D58" s="23" t="s">
        <v>9</v>
      </c>
      <c r="E58" s="6" t="s">
        <v>10</v>
      </c>
      <c r="F58" s="6" t="s">
        <v>11</v>
      </c>
      <c r="G58" s="21" t="s">
        <v>12</v>
      </c>
      <c r="H58" s="7" t="s">
        <v>13</v>
      </c>
      <c r="I58" s="7" t="s">
        <v>14</v>
      </c>
    </row>
    <row r="59" spans="1:10" ht="36" customHeight="1" x14ac:dyDescent="0.2">
      <c r="A59" s="53" t="s">
        <v>15</v>
      </c>
      <c r="B59" s="54"/>
      <c r="C59" s="54"/>
      <c r="D59" s="54"/>
      <c r="E59" s="54"/>
      <c r="F59" s="55"/>
      <c r="G59" s="56"/>
      <c r="H59" s="57"/>
      <c r="I59" s="58"/>
    </row>
    <row r="60" spans="1:10" ht="36" customHeight="1" x14ac:dyDescent="0.2">
      <c r="A60" s="59"/>
      <c r="B60" s="60"/>
      <c r="C60" s="18"/>
      <c r="D60" s="18"/>
      <c r="E60" s="18"/>
      <c r="F60" s="18"/>
      <c r="G60" s="18"/>
      <c r="H60" s="18"/>
      <c r="I60" s="18"/>
    </row>
    <row r="61" spans="1:10" ht="36" customHeight="1" x14ac:dyDescent="0.2">
      <c r="A61" s="42" t="s">
        <v>27</v>
      </c>
      <c r="B61" s="43"/>
      <c r="C61" s="43"/>
      <c r="D61" s="43"/>
      <c r="E61" s="44"/>
      <c r="F61" s="19" t="s">
        <v>33</v>
      </c>
      <c r="G61" s="59"/>
      <c r="H61" s="61"/>
      <c r="I61" s="60"/>
    </row>
    <row r="62" spans="1:10" ht="36" customHeight="1" x14ac:dyDescent="0.2">
      <c r="A62" s="53" t="s">
        <v>28</v>
      </c>
      <c r="B62" s="54"/>
      <c r="C62" s="54"/>
      <c r="D62" s="54"/>
      <c r="E62" s="54"/>
      <c r="F62" s="55"/>
      <c r="G62" s="56"/>
      <c r="H62" s="57"/>
      <c r="I62" s="58"/>
    </row>
    <row r="63" spans="1:10" ht="36" customHeight="1" x14ac:dyDescent="0.25">
      <c r="A63" s="36" t="s">
        <v>1</v>
      </c>
      <c r="B63" s="37"/>
      <c r="C63" s="10" t="s">
        <v>29</v>
      </c>
      <c r="D63" s="17">
        <v>2.5</v>
      </c>
      <c r="E63" s="1">
        <v>19.007999999999999</v>
      </c>
      <c r="F63" s="1">
        <f>D63*E63</f>
        <v>47.519999999999996</v>
      </c>
      <c r="G63" s="12" t="s">
        <v>30</v>
      </c>
      <c r="H63" s="13">
        <v>88267</v>
      </c>
      <c r="I63" s="14" t="s">
        <v>31</v>
      </c>
    </row>
    <row r="64" spans="1:10" ht="36" customHeight="1" x14ac:dyDescent="0.25">
      <c r="A64" s="36" t="s">
        <v>3</v>
      </c>
      <c r="B64" s="37"/>
      <c r="C64" s="10" t="s">
        <v>29</v>
      </c>
      <c r="D64" s="17">
        <v>2.5</v>
      </c>
      <c r="E64" s="1">
        <v>14.435</v>
      </c>
      <c r="F64" s="1">
        <f>D64*E64</f>
        <v>36.087499999999999</v>
      </c>
      <c r="G64" s="12" t="s">
        <v>30</v>
      </c>
      <c r="H64" s="13">
        <v>88248</v>
      </c>
      <c r="I64" s="14" t="s">
        <v>31</v>
      </c>
    </row>
    <row r="65" spans="1:11" ht="36" customHeight="1" x14ac:dyDescent="0.2">
      <c r="A65" s="42" t="s">
        <v>27</v>
      </c>
      <c r="B65" s="43"/>
      <c r="C65" s="43"/>
      <c r="D65" s="43"/>
      <c r="E65" s="44"/>
      <c r="F65" s="1">
        <f>SUM(F63:F64)</f>
        <v>83.607499999999987</v>
      </c>
      <c r="G65" s="59"/>
      <c r="H65" s="61"/>
      <c r="I65" s="60"/>
      <c r="K65" s="2">
        <f>'[1]PLAN HIDRO'!E73/J4</f>
        <v>83.611067442226073</v>
      </c>
    </row>
    <row r="66" spans="1:11" ht="36" customHeight="1" x14ac:dyDescent="0.2">
      <c r="A66" s="53" t="s">
        <v>32</v>
      </c>
      <c r="B66" s="54"/>
      <c r="C66" s="54"/>
      <c r="D66" s="54"/>
      <c r="E66" s="54"/>
      <c r="F66" s="55"/>
      <c r="G66" s="56"/>
      <c r="H66" s="57"/>
      <c r="I66" s="58"/>
    </row>
    <row r="67" spans="1:11" ht="36" customHeight="1" x14ac:dyDescent="0.2">
      <c r="A67" s="59"/>
      <c r="B67" s="60"/>
      <c r="C67" s="18"/>
      <c r="D67" s="18"/>
      <c r="E67" s="18"/>
      <c r="F67" s="19" t="s">
        <v>33</v>
      </c>
      <c r="G67" s="18"/>
      <c r="H67" s="18"/>
      <c r="I67" s="18"/>
    </row>
    <row r="68" spans="1:11" ht="36" customHeight="1" x14ac:dyDescent="0.2">
      <c r="A68" s="42" t="s">
        <v>27</v>
      </c>
      <c r="B68" s="43"/>
      <c r="C68" s="43"/>
      <c r="D68" s="43"/>
      <c r="E68" s="44"/>
      <c r="F68" s="19" t="s">
        <v>33</v>
      </c>
      <c r="G68" s="59"/>
      <c r="H68" s="61"/>
      <c r="I68" s="60"/>
    </row>
    <row r="69" spans="1:11" ht="36" customHeight="1" x14ac:dyDescent="0.2">
      <c r="A69" s="36" t="s">
        <v>34</v>
      </c>
      <c r="B69" s="38"/>
      <c r="C69" s="38"/>
      <c r="D69" s="38"/>
      <c r="E69" s="37"/>
      <c r="F69" s="22">
        <f>SUM(F65)</f>
        <v>83.607499999999987</v>
      </c>
      <c r="G69" s="59"/>
      <c r="H69" s="61"/>
      <c r="I69" s="60"/>
    </row>
    <row r="70" spans="1:11" ht="36" customHeight="1" x14ac:dyDescent="0.25">
      <c r="A70" s="3" t="s">
        <v>51</v>
      </c>
      <c r="B70" s="64" t="s">
        <v>52</v>
      </c>
      <c r="C70" s="65"/>
      <c r="D70" s="65"/>
      <c r="E70" s="66"/>
      <c r="F70" s="3" t="s">
        <v>50</v>
      </c>
      <c r="G70" s="39"/>
      <c r="H70" s="40"/>
      <c r="I70" s="41"/>
    </row>
    <row r="71" spans="1:11" ht="36" customHeight="1" x14ac:dyDescent="0.25">
      <c r="A71" s="51" t="s">
        <v>7</v>
      </c>
      <c r="B71" s="52"/>
      <c r="C71" s="4" t="s">
        <v>8</v>
      </c>
      <c r="D71" s="23" t="s">
        <v>9</v>
      </c>
      <c r="E71" s="6" t="s">
        <v>10</v>
      </c>
      <c r="F71" s="6" t="s">
        <v>11</v>
      </c>
      <c r="G71" s="21" t="s">
        <v>12</v>
      </c>
      <c r="H71" s="7" t="s">
        <v>13</v>
      </c>
      <c r="I71" s="7" t="s">
        <v>14</v>
      </c>
    </row>
    <row r="72" spans="1:11" ht="36" customHeight="1" x14ac:dyDescent="0.2">
      <c r="A72" s="53" t="s">
        <v>15</v>
      </c>
      <c r="B72" s="54"/>
      <c r="C72" s="54"/>
      <c r="D72" s="54"/>
      <c r="E72" s="54"/>
      <c r="F72" s="55"/>
      <c r="G72" s="56"/>
      <c r="H72" s="57"/>
      <c r="I72" s="58"/>
    </row>
    <row r="73" spans="1:11" ht="36" customHeight="1" x14ac:dyDescent="0.2">
      <c r="A73" s="59"/>
      <c r="B73" s="60"/>
      <c r="C73" s="18"/>
      <c r="D73" s="18"/>
      <c r="E73" s="18"/>
      <c r="F73" s="18"/>
      <c r="G73" s="18"/>
      <c r="H73" s="18"/>
      <c r="I73" s="18"/>
    </row>
    <row r="74" spans="1:11" ht="36" customHeight="1" x14ac:dyDescent="0.2">
      <c r="A74" s="42" t="s">
        <v>27</v>
      </c>
      <c r="B74" s="43"/>
      <c r="C74" s="43"/>
      <c r="D74" s="43"/>
      <c r="E74" s="44"/>
      <c r="F74" s="19" t="s">
        <v>33</v>
      </c>
      <c r="G74" s="59"/>
      <c r="H74" s="61"/>
      <c r="I74" s="60"/>
    </row>
    <row r="75" spans="1:11" ht="36" customHeight="1" x14ac:dyDescent="0.2">
      <c r="A75" s="53" t="s">
        <v>28</v>
      </c>
      <c r="B75" s="54"/>
      <c r="C75" s="54"/>
      <c r="D75" s="54"/>
      <c r="E75" s="54"/>
      <c r="F75" s="55"/>
      <c r="G75" s="56"/>
      <c r="H75" s="57"/>
      <c r="I75" s="58"/>
    </row>
    <row r="76" spans="1:11" ht="36" customHeight="1" x14ac:dyDescent="0.25">
      <c r="A76" s="36" t="s">
        <v>1</v>
      </c>
      <c r="B76" s="37"/>
      <c r="C76" s="10" t="s">
        <v>29</v>
      </c>
      <c r="D76" s="17">
        <v>2.5</v>
      </c>
      <c r="E76" s="1">
        <f>E63</f>
        <v>19.007999999999999</v>
      </c>
      <c r="F76" s="1">
        <f>E76*D76</f>
        <v>47.519999999999996</v>
      </c>
      <c r="G76" s="12" t="s">
        <v>30</v>
      </c>
      <c r="H76" s="13">
        <v>88267</v>
      </c>
      <c r="I76" s="14" t="s">
        <v>31</v>
      </c>
    </row>
    <row r="77" spans="1:11" ht="36" customHeight="1" x14ac:dyDescent="0.25">
      <c r="A77" s="36" t="s">
        <v>3</v>
      </c>
      <c r="B77" s="37"/>
      <c r="C77" s="10" t="s">
        <v>29</v>
      </c>
      <c r="D77" s="17">
        <v>2.5</v>
      </c>
      <c r="E77" s="1">
        <f>E64</f>
        <v>14.435</v>
      </c>
      <c r="F77" s="1">
        <f>E77*D77</f>
        <v>36.087499999999999</v>
      </c>
      <c r="G77" s="12" t="s">
        <v>30</v>
      </c>
      <c r="H77" s="13">
        <v>88248</v>
      </c>
      <c r="I77" s="14" t="s">
        <v>31</v>
      </c>
    </row>
    <row r="78" spans="1:11" ht="36" customHeight="1" x14ac:dyDescent="0.2">
      <c r="A78" s="42" t="s">
        <v>27</v>
      </c>
      <c r="B78" s="43"/>
      <c r="C78" s="43"/>
      <c r="D78" s="43"/>
      <c r="E78" s="44"/>
      <c r="F78" s="22">
        <f>SUM(F76:F77)</f>
        <v>83.607499999999987</v>
      </c>
      <c r="G78" s="59"/>
      <c r="H78" s="61"/>
      <c r="I78" s="60"/>
    </row>
    <row r="79" spans="1:11" ht="36" customHeight="1" x14ac:dyDescent="0.2">
      <c r="A79" s="53" t="s">
        <v>32</v>
      </c>
      <c r="B79" s="54"/>
      <c r="C79" s="54"/>
      <c r="D79" s="54"/>
      <c r="E79" s="54"/>
      <c r="F79" s="55"/>
      <c r="G79" s="56"/>
      <c r="H79" s="57"/>
      <c r="I79" s="58"/>
    </row>
    <row r="80" spans="1:11" ht="36" customHeight="1" x14ac:dyDescent="0.2">
      <c r="A80" s="59"/>
      <c r="B80" s="60"/>
      <c r="C80" s="18"/>
      <c r="D80" s="18"/>
      <c r="E80" s="18"/>
      <c r="F80" s="19" t="s">
        <v>33</v>
      </c>
      <c r="G80" s="18"/>
      <c r="H80" s="18"/>
      <c r="I80" s="18"/>
    </row>
    <row r="81" spans="1:10" ht="36" customHeight="1" x14ac:dyDescent="0.2">
      <c r="A81" s="42" t="s">
        <v>27</v>
      </c>
      <c r="B81" s="43"/>
      <c r="C81" s="43"/>
      <c r="D81" s="43"/>
      <c r="E81" s="44"/>
      <c r="F81" s="19" t="s">
        <v>33</v>
      </c>
      <c r="G81" s="59"/>
      <c r="H81" s="61"/>
      <c r="I81" s="60"/>
    </row>
    <row r="82" spans="1:10" ht="36" customHeight="1" x14ac:dyDescent="0.2">
      <c r="A82" s="36" t="s">
        <v>34</v>
      </c>
      <c r="B82" s="38"/>
      <c r="C82" s="38"/>
      <c r="D82" s="38"/>
      <c r="E82" s="37"/>
      <c r="F82" s="22">
        <f>F78</f>
        <v>83.607499999999987</v>
      </c>
      <c r="G82" s="59"/>
      <c r="H82" s="61"/>
      <c r="I82" s="60"/>
    </row>
    <row r="83" spans="1:10" ht="36" customHeight="1" x14ac:dyDescent="0.25">
      <c r="A83" s="3" t="s">
        <v>53</v>
      </c>
      <c r="B83" s="39" t="s">
        <v>54</v>
      </c>
      <c r="C83" s="40"/>
      <c r="D83" s="40"/>
      <c r="E83" s="41"/>
      <c r="F83" s="3" t="s">
        <v>50</v>
      </c>
      <c r="G83" s="39"/>
      <c r="H83" s="40"/>
      <c r="I83" s="41"/>
    </row>
    <row r="84" spans="1:10" ht="36" customHeight="1" x14ac:dyDescent="0.25">
      <c r="A84" s="36" t="s">
        <v>2</v>
      </c>
      <c r="B84" s="38"/>
      <c r="C84" s="38"/>
      <c r="D84" s="38"/>
      <c r="E84" s="38"/>
      <c r="F84" s="38"/>
      <c r="G84" s="38"/>
      <c r="H84" s="38"/>
      <c r="I84" s="37"/>
    </row>
    <row r="85" spans="1:10" ht="36" customHeight="1" x14ac:dyDescent="0.25">
      <c r="A85" s="51" t="s">
        <v>7</v>
      </c>
      <c r="B85" s="52"/>
      <c r="C85" s="4" t="s">
        <v>8</v>
      </c>
      <c r="D85" s="5" t="s">
        <v>9</v>
      </c>
      <c r="E85" s="6" t="s">
        <v>10</v>
      </c>
      <c r="F85" s="6" t="s">
        <v>11</v>
      </c>
      <c r="G85" s="21" t="s">
        <v>12</v>
      </c>
      <c r="H85" s="7" t="s">
        <v>13</v>
      </c>
      <c r="I85" s="7" t="s">
        <v>14</v>
      </c>
    </row>
    <row r="86" spans="1:10" ht="36" customHeight="1" x14ac:dyDescent="0.2">
      <c r="A86" s="53" t="s">
        <v>15</v>
      </c>
      <c r="B86" s="54"/>
      <c r="C86" s="54"/>
      <c r="D86" s="54"/>
      <c r="E86" s="54"/>
      <c r="F86" s="55"/>
      <c r="G86" s="56"/>
      <c r="H86" s="57"/>
      <c r="I86" s="58"/>
    </row>
    <row r="87" spans="1:10" ht="36" customHeight="1" x14ac:dyDescent="0.25">
      <c r="A87" s="33" t="s">
        <v>55</v>
      </c>
      <c r="B87" s="35"/>
      <c r="C87" s="24" t="s">
        <v>17</v>
      </c>
      <c r="D87" s="25">
        <v>1</v>
      </c>
      <c r="E87" s="26">
        <v>165.73</v>
      </c>
      <c r="F87" s="26">
        <f>E87*D87</f>
        <v>165.73</v>
      </c>
      <c r="G87" s="24" t="s">
        <v>18</v>
      </c>
      <c r="H87" s="24" t="s">
        <v>18</v>
      </c>
      <c r="I87" s="24" t="s">
        <v>19</v>
      </c>
    </row>
    <row r="88" spans="1:10" ht="36" customHeight="1" x14ac:dyDescent="0.2">
      <c r="A88" s="42" t="s">
        <v>27</v>
      </c>
      <c r="B88" s="43"/>
      <c r="C88" s="43"/>
      <c r="D88" s="43"/>
      <c r="E88" s="44"/>
      <c r="F88" s="1">
        <f>SUM(F87)</f>
        <v>165.73</v>
      </c>
      <c r="G88" s="59"/>
      <c r="H88" s="61"/>
      <c r="I88" s="60"/>
      <c r="J88" s="11">
        <f>J95-F95</f>
        <v>0</v>
      </c>
    </row>
    <row r="89" spans="1:10" ht="36" customHeight="1" x14ac:dyDescent="0.2">
      <c r="A89" s="53" t="s">
        <v>28</v>
      </c>
      <c r="B89" s="54"/>
      <c r="C89" s="54"/>
      <c r="D89" s="54"/>
      <c r="E89" s="54"/>
      <c r="F89" s="55"/>
      <c r="G89" s="56"/>
      <c r="H89" s="57"/>
      <c r="I89" s="58"/>
    </row>
    <row r="90" spans="1:10" ht="36" customHeight="1" x14ac:dyDescent="0.25">
      <c r="A90" s="36" t="s">
        <v>56</v>
      </c>
      <c r="B90" s="37"/>
      <c r="C90" s="10" t="s">
        <v>29</v>
      </c>
      <c r="D90" s="27">
        <v>0.3</v>
      </c>
      <c r="E90" s="1">
        <v>17.059999999999999</v>
      </c>
      <c r="F90" s="1">
        <f>E90*D90</f>
        <v>5.1179999999999994</v>
      </c>
      <c r="G90" s="12" t="s">
        <v>30</v>
      </c>
      <c r="H90" s="13">
        <v>88261</v>
      </c>
      <c r="I90" s="14" t="s">
        <v>19</v>
      </c>
    </row>
    <row r="91" spans="1:10" ht="36" customHeight="1" x14ac:dyDescent="0.2">
      <c r="A91" s="42" t="s">
        <v>27</v>
      </c>
      <c r="B91" s="43"/>
      <c r="C91" s="43"/>
      <c r="D91" s="43"/>
      <c r="E91" s="44"/>
      <c r="F91" s="1">
        <f>SUM(F90)</f>
        <v>5.1179999999999994</v>
      </c>
      <c r="G91" s="59"/>
      <c r="H91" s="61"/>
      <c r="I91" s="60"/>
    </row>
    <row r="92" spans="1:10" ht="36" customHeight="1" x14ac:dyDescent="0.2">
      <c r="A92" s="53" t="s">
        <v>32</v>
      </c>
      <c r="B92" s="54"/>
      <c r="C92" s="54"/>
      <c r="D92" s="54"/>
      <c r="E92" s="54"/>
      <c r="F92" s="55"/>
      <c r="G92" s="56"/>
      <c r="H92" s="57"/>
      <c r="I92" s="58"/>
    </row>
    <row r="93" spans="1:10" ht="36" customHeight="1" x14ac:dyDescent="0.2">
      <c r="A93" s="59"/>
      <c r="B93" s="60"/>
      <c r="C93" s="18"/>
      <c r="D93" s="18"/>
      <c r="E93" s="18"/>
      <c r="F93" s="19" t="s">
        <v>33</v>
      </c>
      <c r="G93" s="18"/>
      <c r="H93" s="18"/>
      <c r="I93" s="18"/>
    </row>
    <row r="94" spans="1:10" ht="36" customHeight="1" x14ac:dyDescent="0.2">
      <c r="A94" s="42" t="s">
        <v>27</v>
      </c>
      <c r="B94" s="43"/>
      <c r="C94" s="43"/>
      <c r="D94" s="43"/>
      <c r="E94" s="44"/>
      <c r="F94" s="19" t="s">
        <v>33</v>
      </c>
      <c r="G94" s="59"/>
      <c r="H94" s="61"/>
      <c r="I94" s="60"/>
    </row>
    <row r="95" spans="1:10" ht="36" customHeight="1" x14ac:dyDescent="0.2">
      <c r="A95" s="36" t="s">
        <v>34</v>
      </c>
      <c r="B95" s="38"/>
      <c r="C95" s="38"/>
      <c r="D95" s="38"/>
      <c r="E95" s="37"/>
      <c r="F95" s="22">
        <f>SUM(F91,F88)</f>
        <v>170.84799999999998</v>
      </c>
      <c r="G95" s="59"/>
      <c r="H95" s="61"/>
      <c r="I95" s="60"/>
      <c r="J95" s="11">
        <f>SUM(F91,F88)</f>
        <v>170.84799999999998</v>
      </c>
    </row>
    <row r="96" spans="1:10" ht="36" customHeight="1" x14ac:dyDescent="0.25">
      <c r="A96" s="28" t="s">
        <v>57</v>
      </c>
      <c r="B96" s="39" t="s">
        <v>58</v>
      </c>
      <c r="C96" s="40"/>
      <c r="D96" s="40"/>
      <c r="E96" s="41"/>
      <c r="F96" s="28" t="s">
        <v>50</v>
      </c>
      <c r="G96" s="64"/>
      <c r="H96" s="65"/>
      <c r="I96" s="66"/>
    </row>
    <row r="97" spans="1:11" ht="36" customHeight="1" x14ac:dyDescent="0.25">
      <c r="A97" s="51" t="s">
        <v>7</v>
      </c>
      <c r="B97" s="52"/>
      <c r="C97" s="4" t="s">
        <v>8</v>
      </c>
      <c r="D97" s="5" t="s">
        <v>9</v>
      </c>
      <c r="E97" s="6" t="s">
        <v>10</v>
      </c>
      <c r="F97" s="6" t="s">
        <v>11</v>
      </c>
      <c r="G97" s="7" t="s">
        <v>12</v>
      </c>
      <c r="H97" s="7" t="s">
        <v>13</v>
      </c>
      <c r="I97" s="7" t="s">
        <v>14</v>
      </c>
    </row>
    <row r="98" spans="1:11" ht="36" customHeight="1" x14ac:dyDescent="0.2">
      <c r="A98" s="53" t="s">
        <v>15</v>
      </c>
      <c r="B98" s="54"/>
      <c r="C98" s="54"/>
      <c r="D98" s="54"/>
      <c r="E98" s="54"/>
      <c r="F98" s="55"/>
      <c r="G98" s="56"/>
      <c r="H98" s="57"/>
      <c r="I98" s="58"/>
    </row>
    <row r="99" spans="1:11" ht="36" customHeight="1" x14ac:dyDescent="0.25">
      <c r="A99" s="62" t="s">
        <v>59</v>
      </c>
      <c r="B99" s="37"/>
      <c r="C99" s="10" t="s">
        <v>17</v>
      </c>
      <c r="D99" s="1">
        <v>1</v>
      </c>
      <c r="E99" s="1">
        <v>56.46</v>
      </c>
      <c r="F99" s="1">
        <f>E99*D99</f>
        <v>56.46</v>
      </c>
      <c r="G99" s="10" t="s">
        <v>18</v>
      </c>
      <c r="H99" s="10" t="s">
        <v>18</v>
      </c>
      <c r="I99" s="10" t="s">
        <v>19</v>
      </c>
    </row>
    <row r="100" spans="1:11" ht="36" customHeight="1" x14ac:dyDescent="0.25">
      <c r="A100" s="42" t="s">
        <v>27</v>
      </c>
      <c r="B100" s="43"/>
      <c r="C100" s="43"/>
      <c r="D100" s="43"/>
      <c r="E100" s="44"/>
      <c r="F100" s="1">
        <f>SUM(F99)</f>
        <v>56.46</v>
      </c>
      <c r="G100" s="33"/>
      <c r="H100" s="34"/>
      <c r="I100" s="35"/>
      <c r="J100" s="11">
        <f>J107-F107</f>
        <v>0</v>
      </c>
    </row>
    <row r="101" spans="1:11" ht="36" customHeight="1" x14ac:dyDescent="0.25">
      <c r="A101" s="45" t="s">
        <v>28</v>
      </c>
      <c r="B101" s="46"/>
      <c r="C101" s="46"/>
      <c r="D101" s="46"/>
      <c r="E101" s="46"/>
      <c r="F101" s="47"/>
      <c r="G101" s="48"/>
      <c r="H101" s="49"/>
      <c r="I101" s="50"/>
    </row>
    <row r="102" spans="1:11" ht="36" customHeight="1" x14ac:dyDescent="0.25">
      <c r="A102" s="36" t="s">
        <v>3</v>
      </c>
      <c r="B102" s="37"/>
      <c r="C102" s="10" t="s">
        <v>29</v>
      </c>
      <c r="D102" s="17">
        <v>0.2</v>
      </c>
      <c r="E102" s="1">
        <f>E77</f>
        <v>14.435</v>
      </c>
      <c r="F102" s="1">
        <f>E102*D102</f>
        <v>2.8870000000000005</v>
      </c>
      <c r="G102" s="12" t="s">
        <v>30</v>
      </c>
      <c r="H102" s="13">
        <v>88248</v>
      </c>
      <c r="I102" s="14" t="s">
        <v>31</v>
      </c>
    </row>
    <row r="103" spans="1:11" ht="36" customHeight="1" x14ac:dyDescent="0.2">
      <c r="A103" s="42" t="s">
        <v>27</v>
      </c>
      <c r="B103" s="43"/>
      <c r="C103" s="43"/>
      <c r="D103" s="43"/>
      <c r="E103" s="44"/>
      <c r="F103" s="1">
        <f>SUM(F102)</f>
        <v>2.8870000000000005</v>
      </c>
      <c r="G103" s="59"/>
      <c r="H103" s="61"/>
      <c r="I103" s="60"/>
    </row>
    <row r="104" spans="1:11" ht="36" customHeight="1" x14ac:dyDescent="0.2">
      <c r="A104" s="53" t="s">
        <v>32</v>
      </c>
      <c r="B104" s="54"/>
      <c r="C104" s="54"/>
      <c r="D104" s="54"/>
      <c r="E104" s="54"/>
      <c r="F104" s="55"/>
      <c r="G104" s="56"/>
      <c r="H104" s="57"/>
      <c r="I104" s="58"/>
    </row>
    <row r="105" spans="1:11" ht="36" customHeight="1" x14ac:dyDescent="0.2">
      <c r="A105" s="59"/>
      <c r="B105" s="60"/>
      <c r="C105" s="18"/>
      <c r="D105" s="18"/>
      <c r="E105" s="18"/>
      <c r="F105" s="19" t="s">
        <v>33</v>
      </c>
      <c r="G105" s="18"/>
      <c r="H105" s="18"/>
      <c r="I105" s="18"/>
    </row>
    <row r="106" spans="1:11" ht="36" customHeight="1" x14ac:dyDescent="0.2">
      <c r="A106" s="42" t="s">
        <v>27</v>
      </c>
      <c r="B106" s="43"/>
      <c r="C106" s="43"/>
      <c r="D106" s="43"/>
      <c r="E106" s="44"/>
      <c r="F106" s="19" t="s">
        <v>33</v>
      </c>
      <c r="G106" s="59"/>
      <c r="H106" s="61"/>
      <c r="I106" s="60"/>
    </row>
    <row r="107" spans="1:11" ht="36" customHeight="1" x14ac:dyDescent="0.2">
      <c r="A107" s="36" t="s">
        <v>34</v>
      </c>
      <c r="B107" s="38"/>
      <c r="C107" s="38"/>
      <c r="D107" s="38"/>
      <c r="E107" s="37"/>
      <c r="F107" s="22">
        <f>SUM(F103,F100)</f>
        <v>59.347000000000001</v>
      </c>
      <c r="G107" s="59"/>
      <c r="H107" s="61"/>
      <c r="I107" s="60"/>
      <c r="J107" s="11">
        <f>SUM(F100,F103)</f>
        <v>59.347000000000001</v>
      </c>
    </row>
    <row r="108" spans="1:11" ht="36" customHeight="1" x14ac:dyDescent="0.25">
      <c r="A108" s="3" t="s">
        <v>60</v>
      </c>
      <c r="B108" s="39" t="s">
        <v>61</v>
      </c>
      <c r="C108" s="40"/>
      <c r="D108" s="40"/>
      <c r="E108" s="41"/>
      <c r="F108" s="3" t="s">
        <v>50</v>
      </c>
      <c r="G108" s="39"/>
      <c r="H108" s="40"/>
      <c r="I108" s="41"/>
    </row>
    <row r="109" spans="1:11" ht="36" customHeight="1" x14ac:dyDescent="0.25">
      <c r="A109" s="51" t="s">
        <v>7</v>
      </c>
      <c r="B109" s="52"/>
      <c r="C109" s="4" t="s">
        <v>8</v>
      </c>
      <c r="D109" s="5" t="s">
        <v>9</v>
      </c>
      <c r="E109" s="6" t="s">
        <v>10</v>
      </c>
      <c r="F109" s="6" t="s">
        <v>11</v>
      </c>
      <c r="G109" s="7" t="s">
        <v>12</v>
      </c>
      <c r="H109" s="7" t="s">
        <v>13</v>
      </c>
      <c r="I109" s="7" t="s">
        <v>14</v>
      </c>
    </row>
    <row r="110" spans="1:11" ht="36" customHeight="1" x14ac:dyDescent="0.2">
      <c r="A110" s="53" t="s">
        <v>15</v>
      </c>
      <c r="B110" s="54"/>
      <c r="C110" s="54"/>
      <c r="D110" s="54"/>
      <c r="E110" s="54"/>
      <c r="F110" s="55"/>
      <c r="G110" s="56"/>
      <c r="H110" s="57"/>
      <c r="I110" s="58"/>
    </row>
    <row r="111" spans="1:11" ht="36" customHeight="1" x14ac:dyDescent="0.25">
      <c r="A111" s="62" t="s">
        <v>62</v>
      </c>
      <c r="B111" s="63"/>
      <c r="C111" s="10" t="s">
        <v>17</v>
      </c>
      <c r="D111" s="17">
        <v>1</v>
      </c>
      <c r="E111" s="1">
        <v>232.12</v>
      </c>
      <c r="F111" s="1">
        <f>E111*D111</f>
        <v>232.12</v>
      </c>
      <c r="G111" s="10" t="s">
        <v>18</v>
      </c>
      <c r="H111" s="10" t="s">
        <v>18</v>
      </c>
      <c r="I111" s="10" t="s">
        <v>19</v>
      </c>
    </row>
    <row r="112" spans="1:11" ht="36" customHeight="1" x14ac:dyDescent="0.25">
      <c r="A112" s="33" t="s">
        <v>63</v>
      </c>
      <c r="B112" s="35"/>
      <c r="C112" s="24" t="s">
        <v>44</v>
      </c>
      <c r="D112" s="25">
        <v>3</v>
      </c>
      <c r="E112" s="26">
        <v>62.4</v>
      </c>
      <c r="F112" s="1">
        <f>E112*D112</f>
        <v>187.2</v>
      </c>
      <c r="G112" s="24" t="s">
        <v>18</v>
      </c>
      <c r="H112" s="24" t="s">
        <v>18</v>
      </c>
      <c r="I112" s="24" t="s">
        <v>19</v>
      </c>
      <c r="K112" s="11">
        <f>K121-F121</f>
        <v>0</v>
      </c>
    </row>
    <row r="113" spans="1:11" ht="36" customHeight="1" x14ac:dyDescent="0.25">
      <c r="A113" s="67" t="s">
        <v>27</v>
      </c>
      <c r="B113" s="68"/>
      <c r="C113" s="68"/>
      <c r="D113" s="68"/>
      <c r="E113" s="69"/>
      <c r="F113" s="26">
        <f>SUM(F111:F112)</f>
        <v>419.32</v>
      </c>
      <c r="G113" s="33"/>
      <c r="H113" s="34"/>
      <c r="I113" s="35"/>
    </row>
    <row r="114" spans="1:11" ht="36" customHeight="1" x14ac:dyDescent="0.25">
      <c r="A114" s="45" t="s">
        <v>28</v>
      </c>
      <c r="B114" s="46"/>
      <c r="C114" s="46"/>
      <c r="D114" s="46"/>
      <c r="E114" s="46"/>
      <c r="F114" s="47"/>
      <c r="G114" s="48"/>
      <c r="H114" s="49"/>
      <c r="I114" s="50"/>
    </row>
    <row r="115" spans="1:11" ht="36" customHeight="1" x14ac:dyDescent="0.25">
      <c r="A115" s="36" t="s">
        <v>1</v>
      </c>
      <c r="B115" s="37"/>
      <c r="C115" s="24" t="s">
        <v>29</v>
      </c>
      <c r="D115" s="26">
        <v>3</v>
      </c>
      <c r="E115" s="26">
        <f>E76</f>
        <v>19.007999999999999</v>
      </c>
      <c r="F115" s="26">
        <f>E115*D115</f>
        <v>57.024000000000001</v>
      </c>
      <c r="G115" s="29" t="s">
        <v>30</v>
      </c>
      <c r="H115" s="30">
        <v>88267</v>
      </c>
      <c r="I115" s="31" t="s">
        <v>19</v>
      </c>
    </row>
    <row r="116" spans="1:11" ht="36" customHeight="1" x14ac:dyDescent="0.25">
      <c r="A116" s="33" t="s">
        <v>64</v>
      </c>
      <c r="B116" s="35"/>
      <c r="C116" s="24" t="s">
        <v>29</v>
      </c>
      <c r="D116" s="26">
        <v>3</v>
      </c>
      <c r="E116" s="26">
        <v>13.61</v>
      </c>
      <c r="F116" s="26">
        <f>E116*D116</f>
        <v>40.83</v>
      </c>
      <c r="G116" s="29" t="s">
        <v>30</v>
      </c>
      <c r="H116" s="30">
        <v>88316</v>
      </c>
      <c r="I116" s="31" t="s">
        <v>19</v>
      </c>
    </row>
    <row r="117" spans="1:11" ht="36" customHeight="1" x14ac:dyDescent="0.2">
      <c r="A117" s="42" t="s">
        <v>27</v>
      </c>
      <c r="B117" s="43"/>
      <c r="C117" s="43"/>
      <c r="D117" s="43"/>
      <c r="E117" s="44"/>
      <c r="F117" s="1">
        <f>SUM(F115:F116)</f>
        <v>97.853999999999999</v>
      </c>
      <c r="G117" s="59"/>
      <c r="H117" s="61"/>
      <c r="I117" s="60"/>
    </row>
    <row r="118" spans="1:11" ht="36" customHeight="1" x14ac:dyDescent="0.2">
      <c r="A118" s="53" t="s">
        <v>32</v>
      </c>
      <c r="B118" s="54"/>
      <c r="C118" s="54"/>
      <c r="D118" s="54"/>
      <c r="E118" s="54"/>
      <c r="F118" s="55"/>
      <c r="G118" s="56"/>
      <c r="H118" s="57"/>
      <c r="I118" s="58"/>
    </row>
    <row r="119" spans="1:11" ht="36" customHeight="1" x14ac:dyDescent="0.25">
      <c r="A119" s="33"/>
      <c r="B119" s="35"/>
      <c r="C119" s="32"/>
      <c r="D119" s="32"/>
      <c r="E119" s="32"/>
      <c r="F119" s="32"/>
      <c r="G119" s="32"/>
      <c r="H119" s="32"/>
      <c r="I119" s="32"/>
    </row>
    <row r="120" spans="1:11" ht="36" customHeight="1" x14ac:dyDescent="0.2">
      <c r="A120" s="42" t="s">
        <v>27</v>
      </c>
      <c r="B120" s="43"/>
      <c r="C120" s="43"/>
      <c r="D120" s="43"/>
      <c r="E120" s="44"/>
      <c r="F120" s="19" t="s">
        <v>33</v>
      </c>
      <c r="G120" s="59"/>
      <c r="H120" s="61"/>
      <c r="I120" s="60"/>
    </row>
    <row r="121" spans="1:11" ht="36" customHeight="1" x14ac:dyDescent="0.2">
      <c r="A121" s="36" t="s">
        <v>34</v>
      </c>
      <c r="B121" s="38"/>
      <c r="C121" s="38"/>
      <c r="D121" s="38"/>
      <c r="E121" s="37"/>
      <c r="F121" s="22">
        <f>SUM(F117,F113)</f>
        <v>517.17399999999998</v>
      </c>
      <c r="G121" s="59"/>
      <c r="H121" s="61"/>
      <c r="I121" s="60"/>
      <c r="K121" s="11">
        <f>SUM(F117,F113)</f>
        <v>517.17399999999998</v>
      </c>
    </row>
  </sheetData>
  <mergeCells count="187">
    <mergeCell ref="A118:F118"/>
    <mergeCell ref="G118:I118"/>
    <mergeCell ref="A119:B119"/>
    <mergeCell ref="A120:E120"/>
    <mergeCell ref="G120:I120"/>
    <mergeCell ref="A121:E121"/>
    <mergeCell ref="G121:I121"/>
    <mergeCell ref="A114:F114"/>
    <mergeCell ref="G114:I114"/>
    <mergeCell ref="A115:B115"/>
    <mergeCell ref="A116:B116"/>
    <mergeCell ref="A117:E117"/>
    <mergeCell ref="G117:I117"/>
    <mergeCell ref="A109:B109"/>
    <mergeCell ref="A110:F110"/>
    <mergeCell ref="G110:I110"/>
    <mergeCell ref="A111:B111"/>
    <mergeCell ref="A112:B112"/>
    <mergeCell ref="A113:E113"/>
    <mergeCell ref="G113:I113"/>
    <mergeCell ref="A105:B105"/>
    <mergeCell ref="A106:E106"/>
    <mergeCell ref="G106:I106"/>
    <mergeCell ref="A107:E107"/>
    <mergeCell ref="G107:I107"/>
    <mergeCell ref="B108:E108"/>
    <mergeCell ref="G108:I108"/>
    <mergeCell ref="A101:F101"/>
    <mergeCell ref="G101:I101"/>
    <mergeCell ref="A102:B102"/>
    <mergeCell ref="A103:E103"/>
    <mergeCell ref="G103:I103"/>
    <mergeCell ref="A104:F104"/>
    <mergeCell ref="G104:I104"/>
    <mergeCell ref="A97:B97"/>
    <mergeCell ref="A98:F98"/>
    <mergeCell ref="G98:I98"/>
    <mergeCell ref="A99:B99"/>
    <mergeCell ref="A100:E100"/>
    <mergeCell ref="G100:I100"/>
    <mergeCell ref="A93:B93"/>
    <mergeCell ref="A94:E94"/>
    <mergeCell ref="G94:I94"/>
    <mergeCell ref="A95:E95"/>
    <mergeCell ref="G95:I95"/>
    <mergeCell ref="B96:E96"/>
    <mergeCell ref="G96:I96"/>
    <mergeCell ref="A89:F89"/>
    <mergeCell ref="G89:I89"/>
    <mergeCell ref="A90:B90"/>
    <mergeCell ref="A91:E91"/>
    <mergeCell ref="G91:I91"/>
    <mergeCell ref="A92:F92"/>
    <mergeCell ref="G92:I92"/>
    <mergeCell ref="A84:I84"/>
    <mergeCell ref="A85:B85"/>
    <mergeCell ref="A86:F86"/>
    <mergeCell ref="G86:I86"/>
    <mergeCell ref="A87:B87"/>
    <mergeCell ref="A88:E88"/>
    <mergeCell ref="G88:I88"/>
    <mergeCell ref="A81:E81"/>
    <mergeCell ref="G81:I81"/>
    <mergeCell ref="A82:E82"/>
    <mergeCell ref="G82:I82"/>
    <mergeCell ref="B83:E83"/>
    <mergeCell ref="G83:I83"/>
    <mergeCell ref="A77:B77"/>
    <mergeCell ref="A78:E78"/>
    <mergeCell ref="G78:I78"/>
    <mergeCell ref="A79:F79"/>
    <mergeCell ref="G79:I79"/>
    <mergeCell ref="A80:B80"/>
    <mergeCell ref="A73:B73"/>
    <mergeCell ref="A74:E74"/>
    <mergeCell ref="G74:I74"/>
    <mergeCell ref="A75:F75"/>
    <mergeCell ref="G75:I75"/>
    <mergeCell ref="A76:B76"/>
    <mergeCell ref="A69:E69"/>
    <mergeCell ref="G69:I69"/>
    <mergeCell ref="B70:E70"/>
    <mergeCell ref="G70:I70"/>
    <mergeCell ref="A71:B71"/>
    <mergeCell ref="A72:F72"/>
    <mergeCell ref="G72:I72"/>
    <mergeCell ref="A65:E65"/>
    <mergeCell ref="G65:I65"/>
    <mergeCell ref="A66:F66"/>
    <mergeCell ref="G66:I66"/>
    <mergeCell ref="A67:B67"/>
    <mergeCell ref="A68:E68"/>
    <mergeCell ref="G68:I68"/>
    <mergeCell ref="A61:E61"/>
    <mergeCell ref="G61:I61"/>
    <mergeCell ref="A62:F62"/>
    <mergeCell ref="G62:I62"/>
    <mergeCell ref="A63:B63"/>
    <mergeCell ref="A64:B64"/>
    <mergeCell ref="B57:E57"/>
    <mergeCell ref="G57:I57"/>
    <mergeCell ref="A58:B58"/>
    <mergeCell ref="A59:F59"/>
    <mergeCell ref="G59:I59"/>
    <mergeCell ref="A60:B60"/>
    <mergeCell ref="A53:F53"/>
    <mergeCell ref="G53:I53"/>
    <mergeCell ref="A54:B54"/>
    <mergeCell ref="A55:E55"/>
    <mergeCell ref="G55:I55"/>
    <mergeCell ref="A56:E56"/>
    <mergeCell ref="G56:I56"/>
    <mergeCell ref="A49:F49"/>
    <mergeCell ref="G49:I49"/>
    <mergeCell ref="A50:B50"/>
    <mergeCell ref="A51:B51"/>
    <mergeCell ref="A52:E52"/>
    <mergeCell ref="G52:I52"/>
    <mergeCell ref="A45:B45"/>
    <mergeCell ref="A46:F46"/>
    <mergeCell ref="G46:I46"/>
    <mergeCell ref="A47:B47"/>
    <mergeCell ref="A48:E48"/>
    <mergeCell ref="G48:I48"/>
    <mergeCell ref="A40:F40"/>
    <mergeCell ref="G40:I40"/>
    <mergeCell ref="A42:I42"/>
    <mergeCell ref="A43:I43"/>
    <mergeCell ref="B44:E44"/>
    <mergeCell ref="G44:I44"/>
    <mergeCell ref="A36:F36"/>
    <mergeCell ref="G36:I36"/>
    <mergeCell ref="A37:B37"/>
    <mergeCell ref="A38:E38"/>
    <mergeCell ref="G38:I38"/>
    <mergeCell ref="A39:E39"/>
    <mergeCell ref="G39:I39"/>
    <mergeCell ref="G31:I31"/>
    <mergeCell ref="A32:F32"/>
    <mergeCell ref="G32:I32"/>
    <mergeCell ref="A33:B33"/>
    <mergeCell ref="A34:B34"/>
    <mergeCell ref="A35:E35"/>
    <mergeCell ref="G35:I35"/>
    <mergeCell ref="A26:B26"/>
    <mergeCell ref="A27:B27"/>
    <mergeCell ref="A28:B28"/>
    <mergeCell ref="A29:B29"/>
    <mergeCell ref="A30:B30"/>
    <mergeCell ref="A31:E31"/>
    <mergeCell ref="A21:B21"/>
    <mergeCell ref="A22:F22"/>
    <mergeCell ref="G22:I22"/>
    <mergeCell ref="A23:B23"/>
    <mergeCell ref="A24:B24"/>
    <mergeCell ref="A25:B25"/>
    <mergeCell ref="A18:E18"/>
    <mergeCell ref="G18:I18"/>
    <mergeCell ref="A19:E19"/>
    <mergeCell ref="G19:I19"/>
    <mergeCell ref="B20:E20"/>
    <mergeCell ref="G20:I20"/>
    <mergeCell ref="A13:B13"/>
    <mergeCell ref="A14:B14"/>
    <mergeCell ref="A15:E15"/>
    <mergeCell ref="G15:I15"/>
    <mergeCell ref="A16:F16"/>
    <mergeCell ref="G16:I16"/>
    <mergeCell ref="A12:F12"/>
    <mergeCell ref="G12:I12"/>
    <mergeCell ref="A4:B4"/>
    <mergeCell ref="A5:F5"/>
    <mergeCell ref="G5:I5"/>
    <mergeCell ref="A6:B6"/>
    <mergeCell ref="A7:B7"/>
    <mergeCell ref="A8:B8"/>
    <mergeCell ref="A17:B17"/>
    <mergeCell ref="A1:I1"/>
    <mergeCell ref="J1:K1"/>
    <mergeCell ref="A2:I2"/>
    <mergeCell ref="J2:K2"/>
    <mergeCell ref="B3:E3"/>
    <mergeCell ref="G3:I3"/>
    <mergeCell ref="A9:B9"/>
    <mergeCell ref="A10:B10"/>
    <mergeCell ref="A11:E11"/>
    <mergeCell ref="G11:I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Usuário do Windows</cp:lastModifiedBy>
  <dcterms:created xsi:type="dcterms:W3CDTF">2020-09-22T16:26:16Z</dcterms:created>
  <dcterms:modified xsi:type="dcterms:W3CDTF">2020-09-22T17:12:39Z</dcterms:modified>
</cp:coreProperties>
</file>